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wnma\OneDrive\Desktop\"/>
    </mc:Choice>
  </mc:AlternateContent>
  <xr:revisionPtr revIDLastSave="0" documentId="13_ncr:1_{1AFDEAE7-5412-4505-8383-4443ED23EEA3}" xr6:coauthVersionLast="47" xr6:coauthVersionMax="47" xr10:uidLastSave="{00000000-0000-0000-0000-000000000000}"/>
  <bookViews>
    <workbookView xWindow="-108" yWindow="-108" windowWidth="23256" windowHeight="13896" activeTab="1" xr2:uid="{59F47C89-4A0B-4125-9B8C-B43BA7B30E94}"/>
  </bookViews>
  <sheets>
    <sheet name="Revenue" sheetId="2" r:id="rId1"/>
    <sheet name="Expense" sheetId="1" r:id="rId2"/>
  </sheets>
  <externalReferences>
    <externalReference r:id="rId3"/>
  </externalReferences>
  <definedNames>
    <definedName name="_xlnm.Print_Area" localSheetId="1">Expense!$B$1:$K$142</definedName>
    <definedName name="_xlnm.Print_Area" localSheetId="0">Revenue!$A$1:$K$73</definedName>
    <definedName name="_xlnm.Print_Titles" localSheetId="1">Expense!$1:$1</definedName>
    <definedName name="_xlnm.Print_Titles" localSheetId="0">Revenue!$1:$1</definedName>
    <definedName name="QB_COLUMN_290" localSheetId="1" hidden="1">Expense!#REF!</definedName>
    <definedName name="QB_COLUMN_76201" localSheetId="1" hidden="1">Expense!#REF!</definedName>
    <definedName name="QB_COLUMN_762010" localSheetId="1" hidden="1">Expense!#REF!</definedName>
    <definedName name="QB_COLUMN_762011" localSheetId="1" hidden="1">Expense!#REF!</definedName>
    <definedName name="QB_COLUMN_762012" localSheetId="1" hidden="1">Expense!#REF!</definedName>
    <definedName name="QB_COLUMN_76202" localSheetId="1" hidden="1">Expense!#REF!</definedName>
    <definedName name="QB_COLUMN_76203" localSheetId="1" hidden="1">Expense!#REF!</definedName>
    <definedName name="QB_COLUMN_76204" localSheetId="1" hidden="1">Expense!#REF!</definedName>
    <definedName name="QB_COLUMN_76205" localSheetId="1" hidden="1">Expense!#REF!</definedName>
    <definedName name="QB_COLUMN_76206" localSheetId="1" hidden="1">Expense!#REF!</definedName>
    <definedName name="QB_COLUMN_76207" localSheetId="1" hidden="1">Expense!#REF!</definedName>
    <definedName name="QB_COLUMN_76208" localSheetId="1" hidden="1">Expense!#REF!</definedName>
    <definedName name="QB_COLUMN_76209" localSheetId="1" hidden="1">Expense!#REF!</definedName>
    <definedName name="QB_COLUMN_76300" localSheetId="1" hidden="1">#REF!</definedName>
    <definedName name="QB_DATA_0" localSheetId="1" hidden="1">Expense!#REF!,Expense!#REF!,Expense!#REF!,Expense!#REF!,Expense!#REF!,Expense!#REF!,Expense!#REF!,Expense!#REF!,Expense!#REF!,Expense!#REF!,Expense!#REF!,Expense!#REF!,Expense!#REF!,Expense!#REF!,Expense!#REF!,Expense!#REF!</definedName>
    <definedName name="QB_DATA_1" localSheetId="1" hidden="1">Expense!#REF!,Expense!#REF!,Expense!#REF!,Expense!#REF!,Expense!#REF!,Expense!#REF!,Expense!#REF!,Expense!#REF!,Expense!#REF!,Expense!#REF!,Expense!#REF!,Expense!#REF!,Expense!#REF!,Expense!#REF!,Expense!#REF!,Expense!#REF!</definedName>
    <definedName name="QB_DATA_2" localSheetId="1" hidden="1">Expense!#REF!,Expense!#REF!,Expense!#REF!,Expense!#REF!,Expense!#REF!,Expense!#REF!,Expense!#REF!,Expense!#REF!,Expense!#REF!,Expense!#REF!,Expense!#REF!,Expense!#REF!,Expense!$4:$4,Expense!$5:$5,Expense!$9:$9,Expense!$10:$10</definedName>
    <definedName name="QB_DATA_3" localSheetId="1" hidden="1">Expense!$13:$13,Expense!$14:$14,Expense!$15:$15,Expense!$18:$18,Expense!#REF!,Expense!$21:$21,Expense!$22:$22,Expense!$23:$23,Expense!$24:$24,Expense!$25:$25,Expense!$28:$28,Expense!$29:$29,Expense!$30:$30,Expense!#REF!,Expense!$31:$31,Expense!#REF!</definedName>
    <definedName name="QB_DATA_4" localSheetId="1" hidden="1">Expense!$32:$32,Expense!#REF!,Expense!$33:$33,Expense!$34:$34,Expense!$35:$35,Expense!#REF!,Expense!#REF!,Expense!$37:$37,Expense!#REF!,Expense!$40:$40,Expense!$41:$41,Expense!$46:$46,Expense!$50:$50,Expense!$51:$51,Expense!$52:$52,Expense!$56:$56</definedName>
    <definedName name="QB_DATA_5" localSheetId="1" hidden="1">Expense!$57:$57,Expense!$59:$59,Expense!$61:$61,Expense!$64:$64,Expense!$66:$66,Expense!$67:$67,Expense!$68:$68,Expense!$69:$69,Expense!$71:$71,Expense!$72:$72,Expense!$73:$73,Expense!$76:$76,Expense!$78:$78,Expense!$79:$79,Expense!$80:$80,Expense!$81:$81</definedName>
    <definedName name="QB_DATA_6" localSheetId="1" hidden="1">Expense!#REF!,Expense!$82:$82,Expense!$85:$85,Expense!#REF!,Expense!$86:$86,Expense!$87:$87,Expense!#REF!,Expense!$88:$88,Expense!$91:$91,Expense!$93:$93,Expense!$95:$95,Expense!$97:$97,Expense!$101:$101,Expense!$102:$102,Expense!#REF!,Expense!$103:$103</definedName>
    <definedName name="QB_DATA_7" localSheetId="1" hidden="1">Expense!$105:$105,Expense!$108:$108,Expense!$109:$109,Expense!$110:$110,Expense!$111:$111,Expense!$115:$115,Expense!#REF!,Expense!#REF!,Expense!$119:$119,Expense!$120:$120,Expense!#REF!,Expense!#REF!,Expense!$130:$130,Expense!#REF!,Expense!#REF!,Expense!#REF!</definedName>
    <definedName name="QB_DATA_8" localSheetId="1" hidden="1">Expense!#REF!,Expense!$131:$131,Expense!#REF!,Expense!#REF!,Expense!#REF!,Expense!#REF!,Expense!$133:$133,Expense!$136:$136,Expense!$137:$137</definedName>
    <definedName name="QB_FORMULA_0" localSheetId="1" hidden="1">Expense!#REF!,Expense!#REF!,Expense!#REF!,Expense!#REF!,Expense!#REF!,Expense!#REF!,Expense!#REF!,Expense!#REF!,Expense!#REF!,Expense!#REF!,Expense!#REF!,Expense!#REF!,Expense!#REF!,Expense!#REF!,Expense!#REF!,Expense!#REF!</definedName>
    <definedName name="QB_FORMULA_1" localSheetId="1" hidden="1">Expense!#REF!,Expense!#REF!,Expense!#REF!,Expense!#REF!,Expense!#REF!,Expense!#REF!,Expense!#REF!,Expense!#REF!,Expense!#REF!,Expense!#REF!,Expense!#REF!,Expense!#REF!,Expense!#REF!,Expense!#REF!,Expense!#REF!,Expense!#REF!</definedName>
    <definedName name="QB_FORMULA_10" localSheetId="1" hidden="1">Expense!#REF!,Expense!#REF!,Expense!#REF!,Expense!#REF!,Expense!#REF!,Expense!#REF!,Expense!#REF!,Expense!#REF!,Expense!#REF!,Expense!#REF!,Expense!#REF!,Expense!#REF!,Expense!#REF!,#REF!,#REF!,#REF!</definedName>
    <definedName name="QB_FORMULA_11" localSheetId="1" hidden="1">#REF!,#REF!,Expense!#REF!,Expense!#REF!,Expense!#REF!,Expense!#REF!,Expense!#REF!,Expense!#REF!,Expense!#REF!,Expense!#REF!,Expense!#REF!,Expense!#REF!,Expense!#REF!,Expense!#REF!,#REF!,#REF!</definedName>
    <definedName name="QB_FORMULA_12" localSheetId="1" hidden="1">#REF!,Expense!#REF!,Expense!#REF!,Expense!#REF!,Expense!#REF!,Expense!#REF!,Expense!#REF!,Expense!#REF!,Expense!#REF!,Expense!#REF!,Expense!#REF!,Expense!#REF!,Expense!#REF!,#REF!,#REF!,Expense!#REF!</definedName>
    <definedName name="QB_FORMULA_13" localSheetId="1" hidden="1">Expense!#REF!,Expense!#REF!,Expense!#REF!,Expense!#REF!,Expense!#REF!,Expense!#REF!,Expense!#REF!,Expense!#REF!,Expense!#REF!,Expense!#REF!,Expense!#REF!,#REF!,Expense!#REF!,Expense!#REF!,Expense!#REF!,Expense!#REF!</definedName>
    <definedName name="QB_FORMULA_14" localSheetId="1" hidden="1">Expense!#REF!,Expense!#REF!,Expense!#REF!,Expense!#REF!,Expense!#REF!,Expense!#REF!,Expense!#REF!,Expense!#REF!,#REF!,#REF!,#REF!,Expense!#REF!,Expense!#REF!,Expense!#REF!,Expense!#REF!,Expense!#REF!</definedName>
    <definedName name="QB_FORMULA_15" localSheetId="1" hidden="1">Expense!#REF!,Expense!#REF!,Expense!#REF!,Expense!#REF!,Expense!#REF!,Expense!#REF!,Expense!#REF!,#REF!,#REF!,#REF!,#REF!,#REF!,Expense!#REF!,Expense!#REF!,Expense!#REF!,Expense!#REF!</definedName>
    <definedName name="QB_FORMULA_16" localSheetId="1" hidden="1">Expense!#REF!,Expense!#REF!,Expense!#REF!,Expense!#REF!,Expense!#REF!,Expense!#REF!,Expense!#REF!,Expense!#REF!,#REF!,Expense!#REF!,Expense!#REF!,Expense!#REF!,Expense!#REF!,Expense!#REF!,Expense!#REF!,Expense!#REF!</definedName>
    <definedName name="QB_FORMULA_17" localSheetId="1" hidden="1">Expense!#REF!,Expense!#REF!,Expense!#REF!,Expense!#REF!,Expense!#REF!,#REF!,Expense!#REF!,Expense!#REF!,Expense!#REF!,Expense!#REF!,Expense!#REF!,Expense!#REF!,Expense!#REF!,Expense!#REF!,Expense!#REF!,Expense!#REF!</definedName>
    <definedName name="QB_FORMULA_18" localSheetId="1" hidden="1">Expense!#REF!,Expense!#REF!,#REF!,Expense!#REF!,Expense!#REF!,Expense!#REF!,Expense!#REF!,Expense!#REF!,Expense!#REF!,Expense!#REF!,Expense!#REF!,Expense!#REF!,Expense!#REF!,Expense!#REF!,Expense!#REF!,Expense!#REF!</definedName>
    <definedName name="QB_FORMULA_19" localSheetId="1" hidden="1">Expense!$I$4,Expense!$I$5,Expense!#REF!,Expense!#REF!,Expense!#REF!,Expense!#REF!,Expense!#REF!,Expense!#REF!,Expense!#REF!,Expense!#REF!,Expense!#REF!,Expense!#REF!,Expense!#REF!,Expense!#REF!,Expense!$I$6,Expense!$I$9</definedName>
    <definedName name="QB_FORMULA_2" localSheetId="1" hidden="1">Expense!#REF!,Expense!#REF!,Expense!#REF!,Expense!#REF!,Expense!#REF!,Expense!#REF!,Expense!#REF!,Expense!#REF!,Expense!#REF!,Expense!#REF!,Expense!#REF!,Expense!#REF!,Expense!#REF!,Expense!#REF!,Expense!#REF!,Expense!#REF!</definedName>
    <definedName name="QB_FORMULA_20" localSheetId="1" hidden="1">Expense!$I$10,Expense!#REF!,Expense!#REF!,Expense!#REF!,Expense!#REF!,Expense!#REF!,Expense!#REF!,Expense!#REF!,Expense!#REF!,Expense!#REF!,Expense!#REF!,Expense!#REF!,Expense!#REF!,Expense!$I$11,Expense!$I$13,Expense!$I$14</definedName>
    <definedName name="QB_FORMULA_21" localSheetId="1" hidden="1">Expense!$I$15,Expense!#REF!,Expense!#REF!,Expense!#REF!,Expense!#REF!,Expense!#REF!,Expense!#REF!,Expense!#REF!,Expense!#REF!,Expense!#REF!,Expense!#REF!,Expense!#REF!,Expense!#REF!,Expense!$I$16,Expense!#REF!,Expense!#REF!</definedName>
    <definedName name="QB_FORMULA_22" localSheetId="1" hidden="1">Expense!#REF!,Expense!#REF!,Expense!#REF!,Expense!#REF!,Expense!#REF!,Expense!#REF!,Expense!#REF!,Expense!#REF!,Expense!#REF!,Expense!#REF!,Expense!#REF!,Expense!$I$18,Expense!#REF!,Expense!$I$21,Expense!$I$22,Expense!$I$23</definedName>
    <definedName name="QB_FORMULA_23" localSheetId="1" hidden="1">Expense!$I$24,Expense!$I$25,Expense!#REF!,Expense!#REF!,Expense!#REF!,Expense!#REF!,Expense!#REF!,Expense!#REF!,Expense!#REF!,Expense!#REF!,Expense!#REF!,Expense!#REF!,Expense!#REF!,Expense!#REF!,Expense!$I$26,Expense!$I$28</definedName>
    <definedName name="QB_FORMULA_24" localSheetId="1" hidden="1">Expense!$I$29,Expense!$I$30,Expense!#REF!,Expense!$I$31,Expense!#REF!,Expense!$I$32,Expense!#REF!,Expense!$I$33,Expense!$I$34,Expense!$I$35,Expense!#REF!,Expense!#REF!,Expense!#REF!,Expense!#REF!,Expense!#REF!,Expense!#REF!</definedName>
    <definedName name="QB_FORMULA_25" localSheetId="1" hidden="1">Expense!#REF!,Expense!#REF!,Expense!#REF!,Expense!#REF!,Expense!#REF!,Expense!#REF!,Expense!#REF!,Expense!#REF!,Expense!$I$36,Expense!$I$37,Expense!#REF!,Expense!#REF!,Expense!#REF!,Expense!#REF!,Expense!#REF!,Expense!#REF!</definedName>
    <definedName name="QB_FORMULA_26" localSheetId="1" hidden="1">Expense!#REF!,Expense!#REF!,Expense!#REF!,Expense!#REF!,Expense!#REF!,Expense!#REF!,Expense!$I$38,Expense!#REF!,Expense!$I$40,Expense!$I$41,Expense!#REF!,Expense!#REF!,Expense!#REF!,Expense!#REF!,Expense!#REF!,Expense!#REF!</definedName>
    <definedName name="QB_FORMULA_27" localSheetId="1" hidden="1">Expense!#REF!,Expense!#REF!,Expense!#REF!,Expense!#REF!,Expense!#REF!,Expense!#REF!,Expense!$I$42,Expense!$I$46,Expense!#REF!,Expense!#REF!,Expense!#REF!,Expense!#REF!,Expense!#REF!,Expense!#REF!,Expense!#REF!,Expense!#REF!</definedName>
    <definedName name="QB_FORMULA_28" localSheetId="1" hidden="1">Expense!#REF!,Expense!#REF!,Expense!#REF!,Expense!#REF!,Expense!$I$47,Expense!$I$50,Expense!$I$51,Expense!$I$52,Expense!#REF!,Expense!#REF!,Expense!#REF!,Expense!#REF!,Expense!#REF!,Expense!#REF!,Expense!#REF!,Expense!#REF!</definedName>
    <definedName name="QB_FORMULA_29" localSheetId="1" hidden="1">Expense!#REF!,Expense!#REF!,Expense!#REF!,Expense!#REF!,Expense!$I$53,Expense!#REF!,Expense!#REF!,Expense!#REF!,Expense!#REF!,Expense!#REF!,Expense!#REF!,Expense!#REF!,Expense!#REF!,Expense!#REF!,Expense!#REF!,Expense!#REF!</definedName>
    <definedName name="QB_FORMULA_3" localSheetId="1" hidden="1">Expense!#REF!,Expense!#REF!,Expense!#REF!,Expense!#REF!,Expense!#REF!,Expense!#REF!,Expense!#REF!,Expense!#REF!,Expense!#REF!,Expense!#REF!,Expense!#REF!,Expense!#REF!,Expense!#REF!,Expense!#REF!,#REF!,#REF!</definedName>
    <definedName name="QB_FORMULA_30" localSheetId="1" hidden="1">Expense!#REF!,Expense!#REF!,Expense!$I$56,Expense!$I$57,Expense!$I$59,Expense!#REF!,Expense!#REF!,Expense!#REF!,Expense!#REF!,Expense!#REF!,Expense!#REF!,Expense!#REF!,Expense!#REF!,Expense!#REF!,Expense!#REF!,Expense!#REF!</definedName>
    <definedName name="QB_FORMULA_31" localSheetId="1" hidden="1">Expense!#REF!,Expense!$I$60,Expense!$I$61,Expense!$I$64,Expense!$I$66,Expense!$I$67,Expense!$I$68,Expense!$I$69,Expense!#REF!,Expense!#REF!,Expense!#REF!,Expense!#REF!,Expense!#REF!,Expense!#REF!,Expense!#REF!,Expense!#REF!</definedName>
    <definedName name="QB_FORMULA_32" localSheetId="1" hidden="1">Expense!#REF!,Expense!#REF!,Expense!#REF!,Expense!#REF!,Expense!$I$70,Expense!$I$71,Expense!$I$72,Expense!$I$73,Expense!#REF!,Expense!#REF!,Expense!#REF!,Expense!#REF!,Expense!#REF!,Expense!#REF!,Expense!#REF!,Expense!#REF!</definedName>
    <definedName name="QB_FORMULA_33" localSheetId="1" hidden="1">Expense!#REF!,Expense!#REF!,Expense!#REF!,Expense!#REF!,Expense!$I$74,Expense!$I$76,Expense!$I$78,Expense!$I$79,Expense!$I$80,Expense!$I$81,Expense!#REF!,Expense!$I$82,Expense!#REF!,Expense!#REF!,Expense!#REF!,Expense!#REF!</definedName>
    <definedName name="QB_FORMULA_34" localSheetId="1" hidden="1">Expense!#REF!,Expense!#REF!,Expense!#REF!,Expense!#REF!,Expense!#REF!,Expense!#REF!,Expense!#REF!,Expense!#REF!,Expense!$I$83,Expense!$I$85,Expense!#REF!,Expense!$I$86,Expense!$I$87,Expense!#REF!,Expense!$I$88,Expense!#REF!</definedName>
    <definedName name="QB_FORMULA_35" localSheetId="1" hidden="1">Expense!#REF!,Expense!#REF!,Expense!#REF!,Expense!#REF!,Expense!#REF!,Expense!#REF!,Expense!#REF!,Expense!#REF!,Expense!#REF!,Expense!#REF!,Expense!#REF!,Expense!$I$90,Expense!$I$92,Expense!#REF!,Expense!#REF!,Expense!#REF!</definedName>
    <definedName name="QB_FORMULA_36" localSheetId="1" hidden="1">Expense!#REF!,Expense!#REF!,Expense!#REF!,Expense!#REF!,Expense!#REF!,Expense!#REF!,Expense!#REF!,Expense!#REF!,Expense!#REF!,Expense!#REF!,Expense!$I$93,Expense!$I$95,Expense!$I$97,Expense!#REF!,Expense!#REF!,Expense!#REF!</definedName>
    <definedName name="QB_FORMULA_37" localSheetId="1" hidden="1">Expense!#REF!,Expense!#REF!,Expense!#REF!,Expense!#REF!,Expense!#REF!,Expense!#REF!,Expense!#REF!,Expense!#REF!,Expense!#REF!,Expense!$I$99,Expense!$I$101,Expense!$I$102,Expense!#REF!,Expense!#REF!,Expense!#REF!,Expense!#REF!</definedName>
    <definedName name="QB_FORMULA_38" localSheetId="1" hidden="1">Expense!#REF!,Expense!#REF!,Expense!#REF!,Expense!#REF!,Expense!#REF!,Expense!#REF!,Expense!#REF!,Expense!#REF!,Expense!#REF!,Expense!$I$106,Expense!$I$103,Expense!$I$105,Expense!$I$108,Expense!$I$109,Expense!$I$110,Expense!$I$111</definedName>
    <definedName name="QB_FORMULA_39" localSheetId="1" hidden="1">Expense!#REF!,Expense!#REF!,Expense!#REF!,Expense!#REF!,Expense!#REF!,Expense!#REF!,Expense!#REF!,Expense!#REF!,Expense!#REF!,Expense!#REF!,Expense!#REF!,Expense!#REF!,Expense!$I$112,Expense!#REF!,Expense!#REF!,Expense!#REF!</definedName>
    <definedName name="QB_FORMULA_4" localSheetId="1" hidden="1">#REF!,Expense!#REF!,Expense!#REF!,Expense!#REF!,Expense!#REF!,Expense!#REF!,Expense!#REF!,Expense!#REF!,Expense!#REF!,Expense!#REF!,Expense!#REF!,Expense!#REF!,Expense!#REF!,#REF!,#REF!,Expense!#REF!</definedName>
    <definedName name="QB_FORMULA_40" localSheetId="1" hidden="1">Expense!#REF!,Expense!#REF!,Expense!#REF!,Expense!#REF!,Expense!#REF!,Expense!#REF!,Expense!#REF!,Expense!#REF!,Expense!#REF!,Expense!$I$113,Expense!$I$115,Expense!#REF!,Expense!#REF!,Expense!#REF!,Expense!#REF!,Expense!#REF!</definedName>
    <definedName name="QB_FORMULA_41" localSheetId="1" hidden="1">Expense!#REF!,Expense!#REF!,Expense!#REF!,Expense!#REF!,Expense!#REF!,Expense!#REF!,Expense!#REF!,Expense!#REF!,Expense!#REF!,Expense!$I$117,Expense!$I$119,Expense!$I$120,Expense!#REF!,Expense!#REF!,Expense!#REF!,Expense!#REF!</definedName>
    <definedName name="QB_FORMULA_42" localSheetId="1" hidden="1">Expense!#REF!,Expense!#REF!,Expense!#REF!,Expense!#REF!,Expense!#REF!,Expense!#REF!,Expense!#REF!,Expense!#REF!,Expense!#REF!,Expense!$I$121,Expense!#REF!,Expense!#REF!,Expense!#REF!,Expense!#REF!,Expense!#REF!,Expense!#REF!</definedName>
    <definedName name="QB_FORMULA_43" localSheetId="1" hidden="1">Expense!#REF!,Expense!#REF!,Expense!#REF!,Expense!#REF!,Expense!#REF!,Expense!#REF!,Expense!#REF!,Expense!$I$128,Expense!$I$130,Expense!#REF!,Expense!#REF!,Expense!#REF!,Expense!#REF!,Expense!#REF!,Expense!#REF!,Expense!#REF!</definedName>
    <definedName name="QB_FORMULA_44" localSheetId="1" hidden="1">Expense!#REF!,Expense!#REF!,Expense!#REF!,Expense!#REF!,Expense!#REF!,Expense!#REF!,Expense!#REF!,Expense!#REF!,Expense!#REF!,Expense!#REF!,Expense!$I$131,Expense!#REF!,Expense!#REF!,Expense!#REF!,Expense!#REF!,Expense!#REF!</definedName>
    <definedName name="QB_FORMULA_45" localSheetId="1" hidden="1">Expense!#REF!,Expense!#REF!,Expense!#REF!,Expense!#REF!,Expense!#REF!,Expense!#REF!,Expense!#REF!,Expense!#REF!,Expense!#REF!,Expense!#REF!,Expense!#REF!,Expense!#REF!,Expense!$I$133,Expense!#REF!,Expense!#REF!,Expense!#REF!</definedName>
    <definedName name="QB_FORMULA_46" localSheetId="1" hidden="1">Expense!#REF!,Expense!#REF!,Expense!#REF!,Expense!#REF!,Expense!#REF!,Expense!#REF!,Expense!#REF!,Expense!#REF!,Expense!#REF!,Expense!$I$134,Expense!$I$135,Expense!$I$136,Expense!#REF!,Expense!#REF!,Expense!#REF!,Expense!#REF!</definedName>
    <definedName name="QB_FORMULA_47" localSheetId="1" hidden="1">Expense!#REF!,Expense!#REF!,Expense!#REF!,Expense!#REF!,Expense!#REF!,Expense!#REF!,Expense!#REF!,Expense!#REF!,Expense!$I$137,Expense!#REF!,Expense!#REF!,Expense!#REF!,Expense!#REF!,Expense!#REF!,Expense!#REF!,Expense!#REF!</definedName>
    <definedName name="QB_FORMULA_48" localSheetId="1" hidden="1">Expense!#REF!,Expense!#REF!,Expense!#REF!,Expense!#REF!,Expense!#REF!,Expense!$I$138,Expense!#REF!,Expense!#REF!,Expense!#REF!,Expense!#REF!,Expense!#REF!,Expense!#REF!,Expense!#REF!,Expense!#REF!,Expense!#REF!,Expense!#REF!</definedName>
    <definedName name="QB_FORMULA_49" localSheetId="1" hidden="1">Expense!#REF!,Expense!#REF!,Expense!$I$139</definedName>
    <definedName name="QB_FORMULA_5" localSheetId="1" hidden="1">Expense!#REF!,Expense!#REF!,Expense!#REF!,Expense!#REF!,Expense!#REF!,Expense!#REF!,Expense!#REF!,Expense!#REF!,Expense!#REF!,Expense!#REF!,Expense!#REF!,#REF!,#REF!,#REF!,#REF!,#REF!</definedName>
    <definedName name="QB_FORMULA_6" localSheetId="1" hidden="1">#REF!,#REF!,#REF!,#REF!,#REF!,#REF!,Expense!#REF!,Expense!#REF!,Expense!#REF!,Expense!#REF!,Expense!#REF!,Expense!#REF!,Expense!#REF!,Expense!#REF!,Expense!#REF!,Expense!#REF!</definedName>
    <definedName name="QB_FORMULA_7" localSheetId="1" hidden="1">Expense!#REF!,Expense!#REF!,#REF!,Expense!#REF!,#REF!,Expense!#REF!,Expense!#REF!,Expense!#REF!,Expense!#REF!,Expense!#REF!,Expense!#REF!,Expense!#REF!,Expense!#REF!,Expense!#REF!,Expense!#REF!,Expense!#REF!</definedName>
    <definedName name="QB_FORMULA_8" localSheetId="1" hidden="1">Expense!#REF!,#REF!,#REF!,#REF!,Expense!#REF!,Expense!#REF!,Expense!#REF!,Expense!#REF!,Expense!#REF!,Expense!#REF!,Expense!#REF!,Expense!#REF!,Expense!#REF!,Expense!#REF!,Expense!#REF!,Expense!#REF!</definedName>
    <definedName name="QB_FORMULA_9" localSheetId="1" hidden="1">#REF!,#REF!,#REF!,Expense!#REF!,Expense!#REF!,Expense!#REF!,Expense!#REF!,Expense!#REF!,Expense!#REF!,Expense!#REF!,Expense!#REF!,Expense!#REF!,Expense!#REF!,Expense!#REF!,Expense!#REF!,#REF!</definedName>
    <definedName name="QB_ROW_100040" localSheetId="1" hidden="1">Expense!$C$12</definedName>
    <definedName name="QB_ROW_100340" localSheetId="1" hidden="1">Expense!$C$16</definedName>
    <definedName name="QB_ROW_101250" localSheetId="1" hidden="1">Expense!$D$13</definedName>
    <definedName name="QB_ROW_103250" localSheetId="1" hidden="1">Expense!$D$14</definedName>
    <definedName name="QB_ROW_105250" localSheetId="1" hidden="1">Expense!$D$15</definedName>
    <definedName name="QB_ROW_106230" localSheetId="1" hidden="1">Expense!$B$18</definedName>
    <definedName name="QB_ROW_107030" localSheetId="1" hidden="1">Expense!$B$19</definedName>
    <definedName name="QB_ROW_107330" localSheetId="1" hidden="1">Expense!$B$38</definedName>
    <definedName name="QB_ROW_108040" localSheetId="1" hidden="1">Expense!$C$20</definedName>
    <definedName name="QB_ROW_108340" localSheetId="1" hidden="1">Expense!$C$26</definedName>
    <definedName name="QB_ROW_109250" localSheetId="1" hidden="1">Expense!#REF!</definedName>
    <definedName name="QB_ROW_110250" localSheetId="1" hidden="1">Expense!$D$21</definedName>
    <definedName name="QB_ROW_11050" localSheetId="1" hidden="1">Expense!#REF!</definedName>
    <definedName name="QB_ROW_112250" localSheetId="1" hidden="1">Expense!$D$23</definedName>
    <definedName name="QB_ROW_11260" localSheetId="1" hidden="1">Expense!#REF!</definedName>
    <definedName name="QB_ROW_113250" localSheetId="1" hidden="1">Expense!$D$24</definedName>
    <definedName name="QB_ROW_11350" localSheetId="1" hidden="1">Expense!#REF!</definedName>
    <definedName name="QB_ROW_115250" localSheetId="1" hidden="1">Expense!$D$29</definedName>
    <definedName name="QB_ROW_116250" localSheetId="1" hidden="1">Expense!$D$25</definedName>
    <definedName name="QB_ROW_117030" localSheetId="1" hidden="1">Expense!$B$39</definedName>
    <definedName name="QB_ROW_117330" localSheetId="1" hidden="1">Expense!$B$42</definedName>
    <definedName name="QB_ROW_118240" localSheetId="1" hidden="1">Expense!$C$40</definedName>
    <definedName name="QB_ROW_120240" localSheetId="1" hidden="1">Expense!#REF!</definedName>
    <definedName name="QB_ROW_121340" localSheetId="1" hidden="1">Expense!$C$41</definedName>
    <definedName name="QB_ROW_122250" localSheetId="1" hidden="1">Expense!$D$32</definedName>
    <definedName name="QB_ROW_123250" localSheetId="1" hidden="1">Expense!$D$31</definedName>
    <definedName name="QB_ROW_125250" localSheetId="1" hidden="1">Expense!#REF!</definedName>
    <definedName name="QB_ROW_126250" localSheetId="1" hidden="1">Expense!#REF!</definedName>
    <definedName name="QB_ROW_128250" localSheetId="1" hidden="1">Expense!$D$33</definedName>
    <definedName name="QB_ROW_131250" localSheetId="1" hidden="1">Expense!$D$78</definedName>
    <definedName name="QB_ROW_132250" localSheetId="1" hidden="1">Expense!$D$35</definedName>
    <definedName name="QB_ROW_13250" localSheetId="1" hidden="1">#REF!</definedName>
    <definedName name="QB_ROW_133250" localSheetId="1" hidden="1">Expense!#REF!</definedName>
    <definedName name="QB_ROW_134030" localSheetId="1" hidden="1">Expense!$B$48</definedName>
    <definedName name="QB_ROW_134330" localSheetId="1" hidden="1">Expense!#REF!</definedName>
    <definedName name="QB_ROW_135030" localSheetId="1" hidden="1">Expense!$B$44</definedName>
    <definedName name="QB_ROW_135330" localSheetId="1" hidden="1">Expense!$B$47</definedName>
    <definedName name="QB_ROW_136240" localSheetId="1" hidden="1">Expense!$C$46</definedName>
    <definedName name="QB_ROW_138040" localSheetId="1" hidden="1">Expense!$C$49</definedName>
    <definedName name="QB_ROW_138340" localSheetId="1" hidden="1">Expense!$C$53</definedName>
    <definedName name="QB_ROW_139250" localSheetId="1" hidden="1">Expense!$D$50</definedName>
    <definedName name="QB_ROW_141250" localSheetId="1" hidden="1">Expense!$D$51</definedName>
    <definedName name="QB_ROW_142250" localSheetId="1" hidden="1">Expense!$D$52</definedName>
    <definedName name="QB_ROW_14240" localSheetId="1" hidden="1">#REF!</definedName>
    <definedName name="QB_ROW_145030" localSheetId="1" hidden="1">Expense!$B$55</definedName>
    <definedName name="QB_ROW_145330" localSheetId="1" hidden="1">Expense!$B$60</definedName>
    <definedName name="QB_ROW_146240" localSheetId="1" hidden="1">#REF!</definedName>
    <definedName name="QB_ROW_149230" localSheetId="1" hidden="1">Expense!#REF!</definedName>
    <definedName name="QB_ROW_150230" localSheetId="1" hidden="1">Expense!$B$61</definedName>
    <definedName name="QB_ROW_154040" localSheetId="1" hidden="1">Expense!$C$65</definedName>
    <definedName name="QB_ROW_154340" localSheetId="1" hidden="1">Expense!$C$70</definedName>
    <definedName name="QB_ROW_155250" localSheetId="1" hidden="1">Expense!$D$66</definedName>
    <definedName name="QB_ROW_156250" localSheetId="1" hidden="1">Expense!$D$67</definedName>
    <definedName name="QB_ROW_157250" localSheetId="1" hidden="1">Expense!$D$68</definedName>
    <definedName name="QB_ROW_158250" localSheetId="1" hidden="1">Expense!$D$69</definedName>
    <definedName name="QB_ROW_159240" localSheetId="1" hidden="1">Expense!$C$71</definedName>
    <definedName name="QB_ROW_160340" localSheetId="1" hidden="1">Expense!$C$72</definedName>
    <definedName name="QB_ROW_16250" localSheetId="1" hidden="1">#REF!</definedName>
    <definedName name="QB_ROW_163030" localSheetId="1" hidden="1">Expense!$B$75</definedName>
    <definedName name="QB_ROW_163240" localSheetId="1" hidden="1">Expense!$C$91</definedName>
    <definedName name="QB_ROW_163330" localSheetId="1" hidden="1">Expense!$B$92</definedName>
    <definedName name="QB_ROW_164240" localSheetId="1" hidden="1">Expense!$C$73</definedName>
    <definedName name="QB_ROW_165240" localSheetId="1" hidden="1">Expense!$C$56</definedName>
    <definedName name="QB_ROW_167040" localSheetId="1" hidden="1">Expense!$C$77</definedName>
    <definedName name="QB_ROW_167250" localSheetId="1" hidden="1">Expense!$D$82</definedName>
    <definedName name="QB_ROW_167340" localSheetId="1" hidden="1">Expense!$C$83</definedName>
    <definedName name="QB_ROW_168040" localSheetId="1" hidden="1">Expense!$C$84</definedName>
    <definedName name="QB_ROW_168340" localSheetId="1" hidden="1">Expense!$C$90</definedName>
    <definedName name="QB_ROW_169250" localSheetId="1" hidden="1">Expense!$D$85</definedName>
    <definedName name="QB_ROW_172250" localSheetId="1" hidden="1">Expense!$D$86</definedName>
    <definedName name="QB_ROW_17250" localSheetId="1" hidden="1">#REF!</definedName>
    <definedName name="QB_ROW_173250" localSheetId="1" hidden="1">Expense!$D$88</definedName>
    <definedName name="QB_ROW_175250" localSheetId="1" hidden="1">Expense!#REF!</definedName>
    <definedName name="QB_ROW_176330" localSheetId="1" hidden="1">Expense!$B$93</definedName>
    <definedName name="QB_ROW_178030" localSheetId="1" hidden="1">Expense!$B$94</definedName>
    <definedName name="QB_ROW_178330" localSheetId="1" hidden="1">Expense!$B$99</definedName>
    <definedName name="QB_ROW_179240" localSheetId="1" hidden="1">Expense!$C$95</definedName>
    <definedName name="QB_ROW_181240" localSheetId="1" hidden="1">Expense!$C$97</definedName>
    <definedName name="QB_ROW_18240" localSheetId="1" hidden="1">#REF!</definedName>
    <definedName name="QB_ROW_18301" localSheetId="1" hidden="1">Expense!$A$140</definedName>
    <definedName name="QB_ROW_186030" localSheetId="1" hidden="1">Expense!$B$100</definedName>
    <definedName name="QB_ROW_186330" localSheetId="1" hidden="1">Expense!$B$113</definedName>
    <definedName name="QB_ROW_187040" localSheetId="1" hidden="1">Expense!#REF!</definedName>
    <definedName name="QB_ROW_187340" localSheetId="1" hidden="1">Expense!$C$106</definedName>
    <definedName name="QB_ROW_190250" localSheetId="1" hidden="1">Expense!$D$102</definedName>
    <definedName name="QB_ROW_191250" localSheetId="1" hidden="1">Expense!#REF!</definedName>
    <definedName name="QB_ROW_19240" localSheetId="1" hidden="1">#REF!</definedName>
    <definedName name="QB_ROW_194240" localSheetId="1" hidden="1">Expense!$C$103</definedName>
    <definedName name="QB_ROW_195240" localSheetId="1" hidden="1">Expense!$C$105</definedName>
    <definedName name="QB_ROW_196040" localSheetId="1" hidden="1">Expense!$C$107</definedName>
    <definedName name="QB_ROW_196340" localSheetId="1" hidden="1">Expense!$C$112</definedName>
    <definedName name="QB_ROW_197250" localSheetId="1" hidden="1">Expense!$D$108</definedName>
    <definedName name="QB_ROW_198250" localSheetId="1" hidden="1">Expense!$D$109</definedName>
    <definedName name="QB_ROW_199250" localSheetId="1" hidden="1">Expense!$D$110</definedName>
    <definedName name="QB_ROW_20022" localSheetId="1" hidden="1">Expense!#REF!</definedName>
    <definedName name="QB_ROW_200250" localSheetId="1" hidden="1">Expense!$D$111</definedName>
    <definedName name="QB_ROW_201230" localSheetId="1" hidden="1">Expense!$B$115</definedName>
    <definedName name="QB_ROW_202230" localSheetId="1" hidden="1">Expense!#REF!</definedName>
    <definedName name="QB_ROW_20240" localSheetId="1" hidden="1">#REF!</definedName>
    <definedName name="QB_ROW_203030" localSheetId="1" hidden="1">Expense!$B$116</definedName>
    <definedName name="QB_ROW_20322" localSheetId="1" hidden="1">#REF!</definedName>
    <definedName name="QB_ROW_203330" localSheetId="1" hidden="1">Expense!$B$117</definedName>
    <definedName name="QB_ROW_205240" localSheetId="1" hidden="1">Expense!#REF!</definedName>
    <definedName name="QB_ROW_206030" localSheetId="1" hidden="1">Expense!$B$118</definedName>
    <definedName name="QB_ROW_206240" localSheetId="1" hidden="1">Expense!#REF!</definedName>
    <definedName name="QB_ROW_206330" localSheetId="1" hidden="1">Expense!$B$121</definedName>
    <definedName name="QB_ROW_207030" localSheetId="1" hidden="1">Expense!$B$123</definedName>
    <definedName name="QB_ROW_207330" localSheetId="1" hidden="1">Expense!$B$128</definedName>
    <definedName name="QB_ROW_21022" localSheetId="1" hidden="1">Expense!$A$1</definedName>
    <definedName name="QB_ROW_21322" localSheetId="1" hidden="1">Expense!$A$139</definedName>
    <definedName name="QB_ROW_213330" localSheetId="1" hidden="1">Expense!$B$130</definedName>
    <definedName name="QB_ROW_222250" localSheetId="1" hidden="1">Expense!#REF!</definedName>
    <definedName name="QB_ROW_22240" localSheetId="1" hidden="1">#REF!</definedName>
    <definedName name="QB_ROW_223250" localSheetId="1" hidden="1">Expense!$D$87</definedName>
    <definedName name="QB_ROW_228240" localSheetId="1" hidden="1">#REF!</definedName>
    <definedName name="QB_ROW_229340" localSheetId="1" hidden="1">Expense!$C$37</definedName>
    <definedName name="QB_ROW_23240" localSheetId="1" hidden="1">#REF!</definedName>
    <definedName name="QB_ROW_234240" localSheetId="1" hidden="1">Expense!$C$135</definedName>
    <definedName name="QB_ROW_236240" localSheetId="1" hidden="1">Expense!$C$131</definedName>
    <definedName name="QB_ROW_237030" localSheetId="1" hidden="1">Expense!$B$2</definedName>
    <definedName name="QB_ROW_237330" localSheetId="1" hidden="1">Expense!$B$17</definedName>
    <definedName name="QB_ROW_240040" localSheetId="1" hidden="1">Expense!$C$27</definedName>
    <definedName name="QB_ROW_240250" localSheetId="1" hidden="1">Expense!#REF!</definedName>
    <definedName name="QB_ROW_240340" localSheetId="1" hidden="1">Expense!$C$36</definedName>
    <definedName name="QB_ROW_241250" localSheetId="1" hidden="1">Expense!#REF!</definedName>
    <definedName name="QB_ROW_242250" localSheetId="1" hidden="1">Expense!#REF!</definedName>
    <definedName name="QB_ROW_24240" localSheetId="1" hidden="1">#REF!</definedName>
    <definedName name="QB_ROW_243250" localSheetId="1" hidden="1">Expense!#REF!</definedName>
    <definedName name="QB_ROW_248030" localSheetId="1" hidden="1">Expense!#REF!</definedName>
    <definedName name="QB_ROW_248330" localSheetId="1" hidden="1">#REF!</definedName>
    <definedName name="QB_ROW_249030" localSheetId="1" hidden="1">#REF!</definedName>
    <definedName name="QB_ROW_249330" localSheetId="1" hidden="1">#REF!</definedName>
    <definedName name="QB_ROW_250030" localSheetId="1" hidden="1">#REF!</definedName>
    <definedName name="QB_ROW_250330" localSheetId="1" hidden="1">#REF!</definedName>
    <definedName name="QB_ROW_25240" localSheetId="1" hidden="1">#REF!</definedName>
    <definedName name="QB_ROW_260250" localSheetId="1" hidden="1">Expense!$D$22</definedName>
    <definedName name="QB_ROW_261240" localSheetId="1" hidden="1">Expense!$C$57</definedName>
    <definedName name="QB_ROW_262250" localSheetId="1" hidden="1">Expense!#REF!</definedName>
    <definedName name="QB_ROW_26240" localSheetId="1" hidden="1">#REF!</definedName>
    <definedName name="QB_ROW_265340" localSheetId="1" hidden="1">Expense!$C$59</definedName>
    <definedName name="QB_ROW_267030" localSheetId="1" hidden="1">Expense!#REF!</definedName>
    <definedName name="QB_ROW_267330" localSheetId="1" hidden="1">Expense!$B$138</definedName>
    <definedName name="QB_ROW_27030" localSheetId="1" hidden="1">#REF!</definedName>
    <definedName name="QB_ROW_27330" localSheetId="1" hidden="1">#REF!</definedName>
    <definedName name="QB_ROW_275040" localSheetId="1" hidden="1">Expense!#REF!</definedName>
    <definedName name="QB_ROW_275340" localSheetId="1" hidden="1">Expense!#REF!</definedName>
    <definedName name="QB_ROW_278040" localSheetId="1" hidden="1">#REF!</definedName>
    <definedName name="QB_ROW_278340" localSheetId="1" hidden="1">#REF!</definedName>
    <definedName name="QB_ROW_279240" localSheetId="1" hidden="1">#REF!</definedName>
    <definedName name="QB_ROW_281030" localSheetId="1" hidden="1">Expense!$B$63</definedName>
    <definedName name="QB_ROW_281330" localSheetId="1" hidden="1">Expense!$B$74</definedName>
    <definedName name="QB_ROW_282240" localSheetId="1" hidden="1">Expense!$C$101</definedName>
    <definedName name="QB_ROW_283250" localSheetId="1" hidden="1">#REF!</definedName>
    <definedName name="QB_ROW_286240" localSheetId="1" hidden="1">Expense!$C$120</definedName>
    <definedName name="QB_ROW_287240" localSheetId="1" hidden="1">Expense!$C$119</definedName>
    <definedName name="QB_ROW_29030" localSheetId="1" hidden="1">#REF!</definedName>
    <definedName name="QB_ROW_292030" localSheetId="1" hidden="1">#REF!</definedName>
    <definedName name="QB_ROW_292330" localSheetId="1" hidden="1">#REF!</definedName>
    <definedName name="QB_ROW_293040" localSheetId="1" hidden="1">#REF!</definedName>
    <definedName name="QB_ROW_29330" localSheetId="1" hidden="1">#REF!</definedName>
    <definedName name="QB_ROW_293340" localSheetId="1" hidden="1">#REF!</definedName>
    <definedName name="QB_ROW_294040" localSheetId="1" hidden="1">#REF!</definedName>
    <definedName name="QB_ROW_294340" localSheetId="1" hidden="1">#REF!</definedName>
    <definedName name="QB_ROW_298040" localSheetId="1" hidden="1">#REF!</definedName>
    <definedName name="QB_ROW_298340" localSheetId="1" hidden="1">#REF!</definedName>
    <definedName name="QB_ROW_30250" localSheetId="1" hidden="1">#REF!</definedName>
    <definedName name="QB_ROW_304250" localSheetId="1" hidden="1">Expense!$D$30</definedName>
    <definedName name="QB_ROW_307250" localSheetId="1" hidden="1">Expense!#REF!</definedName>
    <definedName name="QB_ROW_309250" localSheetId="1" hidden="1">Expense!#REF!</definedName>
    <definedName name="QB_ROW_31250" localSheetId="1" hidden="1">#REF!</definedName>
    <definedName name="QB_ROW_322250" localSheetId="1" hidden="1">Expense!$D$28</definedName>
    <definedName name="QB_ROW_32250" localSheetId="1" hidden="1">#REF!</definedName>
    <definedName name="QB_ROW_325250" localSheetId="1" hidden="1">Expense!$D$34</definedName>
    <definedName name="QB_ROW_326250" localSheetId="1" hidden="1">Expense!#REF!</definedName>
    <definedName name="QB_ROW_327240" localSheetId="1" hidden="1">Expense!#REF!</definedName>
    <definedName name="QB_ROW_329250" localSheetId="1" hidden="1">Expense!$D$80</definedName>
    <definedName name="QB_ROW_330250" localSheetId="1" hidden="1">Expense!$D$79</definedName>
    <definedName name="QB_ROW_331250" localSheetId="1" hidden="1">Expense!$D$81</definedName>
    <definedName name="QB_ROW_33250" localSheetId="1" hidden="1">#REF!</definedName>
    <definedName name="QB_ROW_333240" localSheetId="1" hidden="1">Expense!$C$76</definedName>
    <definedName name="QB_ROW_336240" localSheetId="1" hidden="1">Expense!$C$64</definedName>
    <definedName name="QB_ROW_337260" localSheetId="1" hidden="1">Expense!#REF!</definedName>
    <definedName name="QB_ROW_338240" localSheetId="1" hidden="1">Expense!#REF!</definedName>
    <definedName name="QB_ROW_340250" localSheetId="1" hidden="1">Expense!#REF!</definedName>
    <definedName name="QB_ROW_341250" localSheetId="1" hidden="1">#REF!</definedName>
    <definedName name="QB_ROW_34250" localSheetId="1" hidden="1">Expense!#REF!</definedName>
    <definedName name="QB_ROW_35240" localSheetId="1" hidden="1">#REF!</definedName>
    <definedName name="QB_ROW_36240" localSheetId="1" hidden="1">#REF!</definedName>
    <definedName name="QB_ROW_37230" localSheetId="1" hidden="1">Expense!#REF!</definedName>
    <definedName name="QB_ROW_38040" localSheetId="1" hidden="1">#REF!</definedName>
    <definedName name="QB_ROW_38340" localSheetId="1" hidden="1">#REF!</definedName>
    <definedName name="QB_ROW_39250" localSheetId="1" hidden="1">#REF!</definedName>
    <definedName name="QB_ROW_40040" localSheetId="1" hidden="1">#REF!</definedName>
    <definedName name="QB_ROW_40340" localSheetId="1" hidden="1">#REF!</definedName>
    <definedName name="QB_ROW_42250" localSheetId="1" hidden="1">#REF!</definedName>
    <definedName name="QB_ROW_43250" localSheetId="1" hidden="1">#REF!</definedName>
    <definedName name="QB_ROW_44250" localSheetId="1" hidden="1">#REF!</definedName>
    <definedName name="QB_ROW_45240" localSheetId="1" hidden="1">#REF!</definedName>
    <definedName name="QB_ROW_46350" localSheetId="1" hidden="1">#REF!</definedName>
    <definedName name="QB_ROW_49040" localSheetId="1" hidden="1">#REF!</definedName>
    <definedName name="QB_ROW_49340" localSheetId="1" hidden="1">#REF!</definedName>
    <definedName name="QB_ROW_50250" localSheetId="1" hidden="1">Expense!#REF!</definedName>
    <definedName name="QB_ROW_51240" localSheetId="1" hidden="1">#REF!</definedName>
    <definedName name="QB_ROW_63040" localSheetId="1" hidden="1">#REF!</definedName>
    <definedName name="QB_ROW_63340" localSheetId="1" hidden="1">#REF!</definedName>
    <definedName name="QB_ROW_64250" localSheetId="1" hidden="1">#REF!</definedName>
    <definedName name="QB_ROW_66250" localSheetId="1" hidden="1">#REF!</definedName>
    <definedName name="QB_ROW_67240" localSheetId="1" hidden="1">#REF!</definedName>
    <definedName name="QB_ROW_68040" localSheetId="1" hidden="1">Expense!#REF!</definedName>
    <definedName name="QB_ROW_68340" localSheetId="1" hidden="1">Expense!#REF!</definedName>
    <definedName name="QB_ROW_70250" localSheetId="1" hidden="1">Expense!#REF!</definedName>
    <definedName name="QB_ROW_7040" localSheetId="1" hidden="1">Expense!#REF!</definedName>
    <definedName name="QB_ROW_7340" localSheetId="1" hidden="1">Expense!#REF!</definedName>
    <definedName name="QB_ROW_74040" localSheetId="1" hidden="1">Expense!#REF!</definedName>
    <definedName name="QB_ROW_74340" localSheetId="1" hidden="1">Expense!#REF!</definedName>
    <definedName name="QB_ROW_75350" localSheetId="1" hidden="1">Expense!#REF!</definedName>
    <definedName name="QB_ROW_76350" localSheetId="1" hidden="1">Expense!#REF!</definedName>
    <definedName name="QB_ROW_77340" localSheetId="1" hidden="1">Expense!#REF!</definedName>
    <definedName name="QB_ROW_78040" localSheetId="1" hidden="1">Expense!$C$132</definedName>
    <definedName name="QB_ROW_78340" localSheetId="1" hidden="1">Expense!$C$134</definedName>
    <definedName name="QB_ROW_79250" localSheetId="1" hidden="1">Expense!$D$133</definedName>
    <definedName name="QB_ROW_81240" localSheetId="1" hidden="1">Expense!$C$136</definedName>
    <definedName name="QB_ROW_82250" localSheetId="1" hidden="1">Expense!#REF!</definedName>
    <definedName name="QB_ROW_83030" localSheetId="1" hidden="1">#REF!</definedName>
    <definedName name="QB_ROW_83330" localSheetId="1" hidden="1">#REF!</definedName>
    <definedName name="QB_ROW_86311" localSheetId="1" hidden="1">Expense!#REF!</definedName>
    <definedName name="QB_ROW_88040" localSheetId="1" hidden="1">Expense!$C$3</definedName>
    <definedName name="QB_ROW_88340" localSheetId="1" hidden="1">Expense!$C$6</definedName>
    <definedName name="QB_ROW_89250" localSheetId="1" hidden="1">Expense!$D$4</definedName>
    <definedName name="QB_ROW_9240" localSheetId="1" hidden="1">Expense!#REF!</definedName>
    <definedName name="QB_ROW_93250" localSheetId="1" hidden="1">Expense!$D$5</definedName>
    <definedName name="QB_ROW_94040" localSheetId="1" hidden="1">Expense!$C$7</definedName>
    <definedName name="QB_ROW_94340" localSheetId="1" hidden="1">Expense!$C$11</definedName>
    <definedName name="QB_ROW_95250" localSheetId="1" hidden="1">Expense!$D$9</definedName>
    <definedName name="QB_ROW_98250" localSheetId="1" hidden="1">Expense!$D$10</definedName>
    <definedName name="QBCANSUPPORTUPDATE" localSheetId="1">TRUE</definedName>
    <definedName name="QBCOMPANYFILENAME" localSheetId="1">"C:\Documents and Settings\All Users\Documents\Intuit\QuickBooks\Company Files\Town of Mazomanie.QBW"</definedName>
    <definedName name="QBENDDATE" localSheetId="1">20151231</definedName>
    <definedName name="QBHEADERSONSCREEN" localSheetId="1">FALSE</definedName>
    <definedName name="QBMETADATASIZE" localSheetId="1">5802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6</definedName>
    <definedName name="QBREPORTCOMPANYID" localSheetId="1">"f647b45dac0d40238d8518147ab72fe8"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7</definedName>
    <definedName name="QBSTARTDATE" localSheetId="1">20150101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70" i="2" l="1"/>
  <c r="H61" i="2"/>
  <c r="G61" i="2"/>
  <c r="F61" i="2"/>
  <c r="E61" i="2"/>
  <c r="H54" i="2"/>
  <c r="H55" i="2" s="1"/>
  <c r="H71" i="2" s="1"/>
  <c r="G54" i="2"/>
  <c r="G55" i="2" s="1"/>
  <c r="F54" i="2"/>
  <c r="F55" i="2" s="1"/>
  <c r="E54" i="2"/>
  <c r="E55" i="2" s="1"/>
  <c r="E50" i="2"/>
  <c r="H47" i="2"/>
  <c r="H50" i="2" s="1"/>
  <c r="G47" i="2"/>
  <c r="G50" i="2" s="1"/>
  <c r="F47" i="2"/>
  <c r="F50" i="2" s="1"/>
  <c r="H32" i="2"/>
  <c r="G32" i="2"/>
  <c r="F32" i="2"/>
  <c r="E32" i="2"/>
  <c r="H28" i="2"/>
  <c r="H35" i="2" s="1"/>
  <c r="G28" i="2"/>
  <c r="G35" i="2" s="1"/>
  <c r="F28" i="2"/>
  <c r="F35" i="2" s="1"/>
  <c r="E28" i="2"/>
  <c r="E35" i="2" s="1"/>
  <c r="H23" i="2"/>
  <c r="G23" i="2"/>
  <c r="F23" i="2"/>
  <c r="E23" i="2"/>
  <c r="H7" i="2"/>
  <c r="H11" i="2" s="1"/>
  <c r="H72" i="2" s="1"/>
  <c r="H73" i="2" s="1"/>
  <c r="G7" i="2"/>
  <c r="G11" i="2" s="1"/>
  <c r="F7" i="2"/>
  <c r="F11" i="2" s="1"/>
  <c r="E7" i="2"/>
  <c r="E11" i="2" s="1"/>
  <c r="D144" i="1"/>
  <c r="I140" i="1"/>
  <c r="I134" i="1"/>
  <c r="I138" i="1" s="1"/>
  <c r="H134" i="1"/>
  <c r="H138" i="1" s="1"/>
  <c r="G134" i="1"/>
  <c r="G138" i="1" s="1"/>
  <c r="F134" i="1"/>
  <c r="I128" i="1"/>
  <c r="H128" i="1"/>
  <c r="G128" i="1"/>
  <c r="F128" i="1"/>
  <c r="I121" i="1"/>
  <c r="I122" i="1" s="1"/>
  <c r="H121" i="1"/>
  <c r="H122" i="1" s="1"/>
  <c r="G121" i="1"/>
  <c r="G122" i="1" s="1"/>
  <c r="F121" i="1"/>
  <c r="F122" i="1" s="1"/>
  <c r="I117" i="1"/>
  <c r="H117" i="1"/>
  <c r="G117" i="1"/>
  <c r="F117" i="1"/>
  <c r="I113" i="1"/>
  <c r="I112" i="1"/>
  <c r="H112" i="1"/>
  <c r="H113" i="1" s="1"/>
  <c r="G112" i="1"/>
  <c r="G113" i="1" s="1"/>
  <c r="F112" i="1"/>
  <c r="F113" i="1" s="1"/>
  <c r="I106" i="1"/>
  <c r="H106" i="1"/>
  <c r="G106" i="1"/>
  <c r="F106" i="1"/>
  <c r="I99" i="1"/>
  <c r="H99" i="1"/>
  <c r="G99" i="1"/>
  <c r="F99" i="1"/>
  <c r="G92" i="1"/>
  <c r="G114" i="1" s="1"/>
  <c r="I90" i="1"/>
  <c r="H90" i="1"/>
  <c r="G90" i="1"/>
  <c r="F90" i="1"/>
  <c r="F92" i="1" s="1"/>
  <c r="F114" i="1" s="1"/>
  <c r="I83" i="1"/>
  <c r="I92" i="1" s="1"/>
  <c r="I114" i="1" s="1"/>
  <c r="H83" i="1"/>
  <c r="H92" i="1" s="1"/>
  <c r="G83" i="1"/>
  <c r="F83" i="1"/>
  <c r="F74" i="1"/>
  <c r="I70" i="1"/>
  <c r="I74" i="1" s="1"/>
  <c r="H70" i="1"/>
  <c r="H74" i="1" s="1"/>
  <c r="G70" i="1"/>
  <c r="G74" i="1" s="1"/>
  <c r="F70" i="1"/>
  <c r="I60" i="1"/>
  <c r="I62" i="1" s="1"/>
  <c r="H60" i="1"/>
  <c r="G60" i="1"/>
  <c r="F60" i="1"/>
  <c r="I53" i="1"/>
  <c r="H53" i="1"/>
  <c r="G53" i="1"/>
  <c r="F53" i="1"/>
  <c r="I47" i="1"/>
  <c r="H47" i="1"/>
  <c r="G47" i="1"/>
  <c r="F47" i="1"/>
  <c r="I42" i="1"/>
  <c r="H42" i="1"/>
  <c r="G42" i="1"/>
  <c r="F42" i="1"/>
  <c r="H38" i="1"/>
  <c r="G38" i="1"/>
  <c r="F38" i="1"/>
  <c r="I36" i="1"/>
  <c r="I38" i="1" s="1"/>
  <c r="H36" i="1"/>
  <c r="G36" i="1"/>
  <c r="F36" i="1"/>
  <c r="I26" i="1"/>
  <c r="H26" i="1"/>
  <c r="G26" i="1"/>
  <c r="F26" i="1"/>
  <c r="I17" i="1"/>
  <c r="I16" i="1"/>
  <c r="H16" i="1"/>
  <c r="G16" i="1"/>
  <c r="F16" i="1"/>
  <c r="I11" i="1"/>
  <c r="H11" i="1"/>
  <c r="G11" i="1"/>
  <c r="F11" i="1"/>
  <c r="I6" i="1"/>
  <c r="H6" i="1"/>
  <c r="H17" i="1" s="1"/>
  <c r="G6" i="1"/>
  <c r="G17" i="1" s="1"/>
  <c r="F6" i="1"/>
  <c r="F17" i="1" s="1"/>
  <c r="F71" i="2" l="1"/>
  <c r="E71" i="2"/>
  <c r="E72" i="2" s="1"/>
  <c r="E73" i="2" s="1"/>
  <c r="F72" i="2"/>
  <c r="F73" i="2" s="1"/>
  <c r="G71" i="2"/>
  <c r="G72" i="2" s="1"/>
  <c r="G73" i="2" s="1"/>
  <c r="H114" i="1"/>
  <c r="I139" i="1"/>
  <c r="I141" i="1" s="1"/>
  <c r="H62" i="1"/>
  <c r="H139" i="1" s="1"/>
  <c r="G62" i="1"/>
  <c r="G139" i="1" s="1"/>
  <c r="F62" i="1"/>
  <c r="F139" i="1" s="1"/>
</calcChain>
</file>

<file path=xl/sharedStrings.xml><?xml version="1.0" encoding="utf-8"?>
<sst xmlns="http://schemas.openxmlformats.org/spreadsheetml/2006/main" count="228" uniqueCount="218">
  <si>
    <t>Expense</t>
  </si>
  <si>
    <t xml:space="preserve"> 2026 BUDGET</t>
  </si>
  <si>
    <t>2026 THUR 10/01</t>
  </si>
  <si>
    <t xml:space="preserve"> 2026 FINAL</t>
  </si>
  <si>
    <t xml:space="preserve"> 2027 BUDGET</t>
  </si>
  <si>
    <t>51100  LEGISLATIVE / BOARD</t>
  </si>
  <si>
    <t>CHAIR</t>
  </si>
  <si>
    <t>CHAIR PER DIEM</t>
  </si>
  <si>
    <t>WAGE</t>
  </si>
  <si>
    <t>Total CHAIR</t>
  </si>
  <si>
    <t>LAND PLAN COMMITTEE</t>
  </si>
  <si>
    <t>COMP PLAN UPDATE</t>
  </si>
  <si>
    <t>CLERKLP</t>
  </si>
  <si>
    <t>PER DIEMS</t>
  </si>
  <si>
    <t>Total LAND PLAN COMMITTEE</t>
  </si>
  <si>
    <t>SUPERVISOR</t>
  </si>
  <si>
    <t>EXPENSES</t>
  </si>
  <si>
    <t>PER DIEM</t>
  </si>
  <si>
    <t>Total SUPERVISOR</t>
  </si>
  <si>
    <t>Total 51100  LEGISLATIVE / BOARD</t>
  </si>
  <si>
    <t>51300 LEGAL ( fees for record check for bartenders license)</t>
  </si>
  <si>
    <t>51400 CLERK</t>
  </si>
  <si>
    <t>CLERK</t>
  </si>
  <si>
    <t>HEALTH INSURANCE</t>
  </si>
  <si>
    <t>REGULAR</t>
  </si>
  <si>
    <t>RETIREMENT</t>
  </si>
  <si>
    <t>Total CLERK</t>
  </si>
  <si>
    <t>OPERATIONS</t>
  </si>
  <si>
    <t>Citizen of the Year</t>
  </si>
  <si>
    <t>COPIES/DATA/SUPPLIES/MIS</t>
  </si>
  <si>
    <t>Form 941 Taxes</t>
  </si>
  <si>
    <t>MEMBERSHIP</t>
  </si>
  <si>
    <t>OFFICE EQUIPMENT</t>
  </si>
  <si>
    <t>PUBLISH-R</t>
  </si>
  <si>
    <t>Scholarship</t>
  </si>
  <si>
    <t>TELEPHONE/INTERNET/EMAIL</t>
  </si>
  <si>
    <t>Total OPERATIONS</t>
  </si>
  <si>
    <t>Total 51400 CLERK</t>
  </si>
  <si>
    <t>51400 ELECTIONS</t>
  </si>
  <si>
    <t>EXPENSES/PUBLICATION</t>
  </si>
  <si>
    <t>WORKERS</t>
  </si>
  <si>
    <t>Total 51400 ELECTIONS</t>
  </si>
  <si>
    <t>AUDIT</t>
  </si>
  <si>
    <t>51500 ASSESSMENT</t>
  </si>
  <si>
    <t>OTHER</t>
  </si>
  <si>
    <t>ASSESSOR</t>
  </si>
  <si>
    <t>Total 51500 ASSESSMENT</t>
  </si>
  <si>
    <t>51500 TREASURER</t>
  </si>
  <si>
    <t>TREAS</t>
  </si>
  <si>
    <t>Total TREAS</t>
  </si>
  <si>
    <t>51600 TOWN HALL</t>
  </si>
  <si>
    <t>ELECTRIC</t>
  </si>
  <si>
    <t>HEATING</t>
  </si>
  <si>
    <t>CAMERAS</t>
  </si>
  <si>
    <t>MAINTENANCE</t>
  </si>
  <si>
    <t>Total 51600 TOWN HALL</t>
  </si>
  <si>
    <t>51930 INSURANCE</t>
  </si>
  <si>
    <t>TOTAL General Government</t>
  </si>
  <si>
    <t>52000 PUBLIC SAFETY</t>
  </si>
  <si>
    <t>52100 DaneCom</t>
  </si>
  <si>
    <t>52200 FIRE</t>
  </si>
  <si>
    <t>BEJFD</t>
  </si>
  <si>
    <t>FIRE DUES</t>
  </si>
  <si>
    <t>VILLAGE MAZO Contract</t>
  </si>
  <si>
    <t>SAUK contract</t>
  </si>
  <si>
    <t>Total 52200 FIRE</t>
  </si>
  <si>
    <t>52300 EMS DIST</t>
  </si>
  <si>
    <t>52400 BUILDING INSPECTION</t>
  </si>
  <si>
    <t>52900 BRIDGE INSPECTION</t>
  </si>
  <si>
    <t>Total 52000 PUBLIC SAFETY</t>
  </si>
  <si>
    <t>53311 HIGHWAY EXP</t>
  </si>
  <si>
    <t>Leased equipment-</t>
  </si>
  <si>
    <t>OPERATION</t>
  </si>
  <si>
    <t>DIESEL FUEL</t>
  </si>
  <si>
    <t>Equipment parts/repair/supply</t>
  </si>
  <si>
    <t>gasoline</t>
  </si>
  <si>
    <t>phone</t>
  </si>
  <si>
    <t>OPERATION - Drug Testing</t>
  </si>
  <si>
    <t>Total OPERATION</t>
  </si>
  <si>
    <t>PATROLMAN</t>
  </si>
  <si>
    <t>HEALTH/DENTAL</t>
  </si>
  <si>
    <t>SICK PAY</t>
  </si>
  <si>
    <t>WAGES</t>
  </si>
  <si>
    <t>BONUS</t>
  </si>
  <si>
    <t>Total PATROLMAN</t>
  </si>
  <si>
    <t>53311 HIGHWAY EXP - Brush clean up</t>
  </si>
  <si>
    <t>Total 53311 HIGHWAY EXP</t>
  </si>
  <si>
    <t>53315 ROAD CONSTRUCTION</t>
  </si>
  <si>
    <t>53631 SOLID WASTE DISPOSAL</t>
  </si>
  <si>
    <t>DISP FEES</t>
  </si>
  <si>
    <t xml:space="preserve">EXPENSE/WOODBURNING LICENSE </t>
  </si>
  <si>
    <t>RENT</t>
  </si>
  <si>
    <t>WASTE DISPOSAL FLOOD</t>
  </si>
  <si>
    <t>Total 53631 SOLID WASTE DISPOSAL</t>
  </si>
  <si>
    <t>53635 RECYCLING EXPENDITURES</t>
  </si>
  <si>
    <t>DISPOSAL</t>
  </si>
  <si>
    <t>OFFICE</t>
  </si>
  <si>
    <t>TIRE DISP</t>
  </si>
  <si>
    <t>electronics recycling</t>
  </si>
  <si>
    <t>MISC EXPENSES</t>
  </si>
  <si>
    <t>Total EXPENSES</t>
  </si>
  <si>
    <t>PATROL</t>
  </si>
  <si>
    <t>SUPER</t>
  </si>
  <si>
    <t>t site subs wages</t>
  </si>
  <si>
    <t>Total WAGES</t>
  </si>
  <si>
    <t>Total 53635 RECYCLING EXPENDITURES  (HWYS+ROADS+GARAGE/REC/SOLID)</t>
  </si>
  <si>
    <t xml:space="preserve"> recycling</t>
  </si>
  <si>
    <t xml:space="preserve">TOTAL PUBLIC WORKS </t>
  </si>
  <si>
    <t>54600 SENIOR PROGRAMS</t>
  </si>
  <si>
    <t>55200 PARKS</t>
  </si>
  <si>
    <t>Total 55200 PARKS</t>
  </si>
  <si>
    <t>55330 RECREATION</t>
  </si>
  <si>
    <t>55300 PROGRAMS</t>
  </si>
  <si>
    <t>55400 FACILITIES/BOAT LANDING</t>
  </si>
  <si>
    <t>Total 55330 RECREATION</t>
  </si>
  <si>
    <t>TOTAL PARKS AND REC</t>
  </si>
  <si>
    <t>57000 CAPITAL EQUIP OUTLAY</t>
  </si>
  <si>
    <t>EQUIPMENT REPLACEMENT PLAN</t>
  </si>
  <si>
    <t>purchased new truck chasie</t>
  </si>
  <si>
    <t>FIRE/EMS REPLACEMENT PLAN</t>
  </si>
  <si>
    <t>TRANSFER SITE LAND</t>
  </si>
  <si>
    <t>TECHNOLOGY SERVICES</t>
  </si>
  <si>
    <t>new election equiptment $2,526</t>
  </si>
  <si>
    <t>Total 57000 CAPITAL EQUIP OUTLAY</t>
  </si>
  <si>
    <t>58000 DEBT SERVICE</t>
  </si>
  <si>
    <t>$4305.97 payment from road const.loan (ends 2025)</t>
  </si>
  <si>
    <t>025-50000 DOG LICENSE PAYOUT</t>
  </si>
  <si>
    <t>$23521.73 payment for snow plow loan (ends 2030)</t>
  </si>
  <si>
    <t>035-51000 PAYMENTS MOBILE HOMES</t>
  </si>
  <si>
    <t>LOTTERY CREDIT</t>
  </si>
  <si>
    <t>Total 035-51000 PAYMENTS MOBILE HOMES</t>
  </si>
  <si>
    <t>43650 FORESTCROP/man. fores OUT</t>
  </si>
  <si>
    <t>43660 PILT PAID OUT</t>
  </si>
  <si>
    <t>Total TAX PAYMENTS</t>
  </si>
  <si>
    <t>Total Expense</t>
  </si>
  <si>
    <t xml:space="preserve">2026 total revenue </t>
  </si>
  <si>
    <t>total deficit</t>
  </si>
  <si>
    <t>as of 10.2.2026</t>
  </si>
  <si>
    <t>TOTAL IN BANK</t>
  </si>
  <si>
    <t>tax account</t>
  </si>
  <si>
    <t>regular checking</t>
  </si>
  <si>
    <t>equipment</t>
  </si>
  <si>
    <t>technology</t>
  </si>
  <si>
    <t>transfer site</t>
  </si>
  <si>
    <t>REVENUE</t>
  </si>
  <si>
    <t>2026 BUDGET</t>
  </si>
  <si>
    <t>2026 THRU 10/01</t>
  </si>
  <si>
    <t>2026 FINAL</t>
  </si>
  <si>
    <t>2027 BUDGET</t>
  </si>
  <si>
    <t>Levy</t>
  </si>
  <si>
    <t>100 TAX REVENUES</t>
  </si>
  <si>
    <t>41140 MOBILE HOME COLLECTIONS</t>
  </si>
  <si>
    <t>FEES RECEIVED</t>
  </si>
  <si>
    <t>Total 41140 MOBILE HOME COLLECTIONS</t>
  </si>
  <si>
    <t>Total 100 TAX REVENUES</t>
  </si>
  <si>
    <t>103 INTERGOVT REVENUES</t>
  </si>
  <si>
    <t>43410 SHARED RE</t>
  </si>
  <si>
    <t>43420 FIRE DUES</t>
  </si>
  <si>
    <t>43430 EXEMPT COMPUTER AIDS</t>
  </si>
  <si>
    <t>43531 TRANSPORTATION AIDS</t>
  </si>
  <si>
    <t>43545 RECYCLE GRANT</t>
  </si>
  <si>
    <t>43690 Other State Payments/personal property aid</t>
  </si>
  <si>
    <t>43620 APRIL PILT-CONSERVATION L</t>
  </si>
  <si>
    <t>43650 FOREST CROP/MANAGED FORES</t>
  </si>
  <si>
    <t>43660-PILT JAN-CONSERVATION LA</t>
  </si>
  <si>
    <t>43690  BOATLANDING PROJECT</t>
  </si>
  <si>
    <t>Total 103 INTERGOVT REVENUES</t>
  </si>
  <si>
    <t>105 LICENSES &amp; PERMITS</t>
  </si>
  <si>
    <t>44100 BUSINESS LICENSES</t>
  </si>
  <si>
    <t>LIQUOR LICENSES</t>
  </si>
  <si>
    <t>MOBILE HOME PARK LICENSE</t>
  </si>
  <si>
    <t>Total 44100 BUSINESS LICENSES</t>
  </si>
  <si>
    <t>44200-NON BUSINESS LICENSE</t>
  </si>
  <si>
    <t>COUNTY DOG LICENSE REFUND</t>
  </si>
  <si>
    <t>DOG LICENSE COLLECTIONS</t>
  </si>
  <si>
    <t>Total 44200-NON BUSINESS LICENSE</t>
  </si>
  <si>
    <t>44300 BUILDING PERMITS</t>
  </si>
  <si>
    <t>44900 CULVERT PERMITS</t>
  </si>
  <si>
    <t>Total 105 LICENSES &amp; PERMITS</t>
  </si>
  <si>
    <t>109 PUBLIC CHGS FOR SERVICES</t>
  </si>
  <si>
    <t>46100 GENERAL GOVERNMENT CHGS</t>
  </si>
  <si>
    <t>TITLE SEARCHES</t>
  </si>
  <si>
    <t>46310</t>
  </si>
  <si>
    <t>PUBLIC CHGS FOR SERVICES</t>
  </si>
  <si>
    <t>Total 46100 GENERAL GOVERNMENT CHGS</t>
  </si>
  <si>
    <t>46431/35  REFUSE/RECYCLING</t>
  </si>
  <si>
    <t>TRANSFER SITE ON TAX ROLL</t>
  </si>
  <si>
    <t>OVERFLOW</t>
  </si>
  <si>
    <t>TIRE FEES</t>
  </si>
  <si>
    <t>electronics/screens</t>
  </si>
  <si>
    <t>TRANSFER SITE-NOT ON TAX ROLL</t>
  </si>
  <si>
    <t>Total 46431/35  REFUSE/RECYCLING</t>
  </si>
  <si>
    <t>46540 CEMETERY</t>
  </si>
  <si>
    <t>46750 BOATLANDING FEES</t>
  </si>
  <si>
    <t>Total 109 PUBLIC CHGS FOR SERVICES</t>
  </si>
  <si>
    <t>111-47331 ROAD WORK FOR VILLAGE</t>
  </si>
  <si>
    <t>LOCAL</t>
  </si>
  <si>
    <t>47331 ROAD  MAINTENANCE CHRGES</t>
  </si>
  <si>
    <t>Total LOCAL</t>
  </si>
  <si>
    <t>Total 111-47331 ROAD WORK FOR VILLAGE</t>
  </si>
  <si>
    <t>48000 MISC. REVENUES</t>
  </si>
  <si>
    <t xml:space="preserve">LOAN </t>
  </si>
  <si>
    <t>48110 INTEREST</t>
  </si>
  <si>
    <t>48130 SPEC CHGS INTEREST</t>
  </si>
  <si>
    <t>PEOPLES STATE BANK</t>
  </si>
  <si>
    <t>Total 48110 INTEREST</t>
  </si>
  <si>
    <t>48200 RENT</t>
  </si>
  <si>
    <t>48303 SALE OF HWY PROP</t>
  </si>
  <si>
    <t>48430 HWY INS CLAIM RECOVERY</t>
  </si>
  <si>
    <t>48900 MISC REVENUE SOURCES</t>
  </si>
  <si>
    <t>ESCROW OVERPMTS</t>
  </si>
  <si>
    <t>RIGHT-OF-WAY PERMITS</t>
  </si>
  <si>
    <t>MISC REVENUES</t>
  </si>
  <si>
    <t>REFUNDS</t>
  </si>
  <si>
    <t>Total 48900 MISC REVENUE SOURCES</t>
  </si>
  <si>
    <t>Total 48000 MISC. REVENUES</t>
  </si>
  <si>
    <t>Total Revenue</t>
  </si>
  <si>
    <t>$20,220.35 payment for fire truck loan (ends 2036)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</si>
</sst>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%"/>
    <numFmt numFmtId="166" formatCode="_(&quot;$&quot;* #,##0.000_);_(&quot;$&quot;* \(#,##0.00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u val="singleAccounting"/>
      <sz val="9"/>
      <color rgb="FF000000"/>
      <name val="Arial"/>
      <family val="2"/>
    </font>
    <font>
      <b/>
      <sz val="9"/>
      <color rgb="FF000000"/>
      <name val="Arial"/>
      <family val="2"/>
    </font>
    <font>
      <u val="singleAccounting"/>
      <sz val="9"/>
      <color rgb="FF00000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color rgb="FF00B050"/>
      <name val="Arial"/>
      <family val="2"/>
    </font>
    <font>
      <sz val="9"/>
      <color theme="1"/>
      <name val="Arial"/>
      <family val="2"/>
    </font>
    <font>
      <b/>
      <sz val="11"/>
      <name val="Calibri"/>
      <family val="2"/>
      <scheme val="minor"/>
    </font>
    <font>
      <sz val="9"/>
      <color rgb="FFFF0000"/>
      <name val="Arial"/>
      <family val="2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u val="singleAccounting"/>
      <sz val="9"/>
      <color rgb="FFFF000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2">
    <xf numFmtId="0" fontId="0" fillId="0" borderId="0" xfId="0"/>
    <xf numFmtId="49" fontId="2" fillId="0" borderId="0" xfId="0" applyNumberFormat="1" applyFont="1"/>
    <xf numFmtId="44" fontId="3" fillId="0" borderId="0" xfId="1" applyFont="1" applyBorder="1" applyAlignment="1">
      <alignment horizontal="centerContinuous"/>
    </xf>
    <xf numFmtId="44" fontId="3" fillId="0" borderId="0" xfId="1" applyFont="1" applyAlignment="1">
      <alignment horizontal="center"/>
    </xf>
    <xf numFmtId="164" fontId="1" fillId="2" borderId="0" xfId="1" applyNumberFormat="1" applyFont="1" applyFill="1"/>
    <xf numFmtId="44" fontId="2" fillId="0" borderId="0" xfId="1" applyFont="1"/>
    <xf numFmtId="164" fontId="2" fillId="0" borderId="0" xfId="1" applyNumberFormat="1" applyFont="1"/>
    <xf numFmtId="164" fontId="1" fillId="0" borderId="0" xfId="1" applyNumberFormat="1" applyFont="1"/>
    <xf numFmtId="44" fontId="2" fillId="3" borderId="0" xfId="1" applyFont="1" applyFill="1"/>
    <xf numFmtId="44" fontId="2" fillId="3" borderId="1" xfId="1" applyFont="1" applyFill="1" applyBorder="1"/>
    <xf numFmtId="44" fontId="5" fillId="3" borderId="0" xfId="1" applyFont="1" applyFill="1"/>
    <xf numFmtId="44" fontId="6" fillId="3" borderId="0" xfId="1" applyFont="1" applyFill="1"/>
    <xf numFmtId="44" fontId="2" fillId="0" borderId="0" xfId="1" applyFont="1" applyFill="1"/>
    <xf numFmtId="164" fontId="2" fillId="0" borderId="0" xfId="1" applyNumberFormat="1" applyFont="1" applyFill="1"/>
    <xf numFmtId="44" fontId="5" fillId="3" borderId="1" xfId="1" applyFont="1" applyFill="1" applyBorder="1"/>
    <xf numFmtId="44" fontId="4" fillId="3" borderId="0" xfId="1" applyFont="1" applyFill="1"/>
    <xf numFmtId="44" fontId="5" fillId="3" borderId="0" xfId="1" applyFont="1" applyFill="1" applyBorder="1"/>
    <xf numFmtId="44" fontId="0" fillId="0" borderId="0" xfId="0" applyNumberFormat="1"/>
    <xf numFmtId="2" fontId="2" fillId="0" borderId="0" xfId="0" applyNumberFormat="1" applyFont="1"/>
    <xf numFmtId="44" fontId="7" fillId="3" borderId="0" xfId="1" applyFont="1" applyFill="1"/>
    <xf numFmtId="164" fontId="1" fillId="0" borderId="0" xfId="1" applyNumberFormat="1" applyFont="1" applyFill="1"/>
    <xf numFmtId="164" fontId="2" fillId="3" borderId="0" xfId="1" applyNumberFormat="1" applyFont="1" applyFill="1"/>
    <xf numFmtId="165" fontId="0" fillId="0" borderId="0" xfId="2" applyNumberFormat="1" applyFont="1"/>
    <xf numFmtId="44" fontId="2" fillId="2" borderId="0" xfId="1" applyFont="1" applyFill="1"/>
    <xf numFmtId="164" fontId="2" fillId="2" borderId="0" xfId="1" applyNumberFormat="1" applyFont="1" applyFill="1"/>
    <xf numFmtId="44" fontId="2" fillId="0" borderId="1" xfId="1" applyFont="1" applyFill="1" applyBorder="1"/>
    <xf numFmtId="9" fontId="1" fillId="0" borderId="0" xfId="2" applyFont="1"/>
    <xf numFmtId="44" fontId="8" fillId="3" borderId="0" xfId="1" applyFont="1" applyFill="1"/>
    <xf numFmtId="0" fontId="0" fillId="2" borderId="0" xfId="0" applyFill="1"/>
    <xf numFmtId="44" fontId="9" fillId="0" borderId="0" xfId="1" applyFont="1"/>
    <xf numFmtId="44" fontId="2" fillId="0" borderId="1" xfId="1" applyFont="1" applyBorder="1"/>
    <xf numFmtId="44" fontId="7" fillId="0" borderId="0" xfId="1" applyFont="1"/>
    <xf numFmtId="44" fontId="5" fillId="0" borderId="0" xfId="1" applyFont="1" applyFill="1"/>
    <xf numFmtId="44" fontId="8" fillId="0" borderId="1" xfId="1" applyFont="1" applyFill="1" applyBorder="1"/>
    <xf numFmtId="44" fontId="8" fillId="0" borderId="0" xfId="1" applyFont="1" applyFill="1"/>
    <xf numFmtId="165" fontId="2" fillId="3" borderId="0" xfId="2" applyNumberFormat="1" applyFont="1" applyFill="1"/>
    <xf numFmtId="164" fontId="1" fillId="3" borderId="0" xfId="1" applyNumberFormat="1" applyFont="1" applyFill="1"/>
    <xf numFmtId="44" fontId="5" fillId="0" borderId="0" xfId="1" applyFont="1"/>
    <xf numFmtId="0" fontId="2" fillId="0" borderId="0" xfId="0" applyFont="1"/>
    <xf numFmtId="44" fontId="10" fillId="0" borderId="0" xfId="1" applyFont="1"/>
    <xf numFmtId="9" fontId="2" fillId="0" borderId="0" xfId="2" applyFont="1" applyFill="1"/>
    <xf numFmtId="44" fontId="7" fillId="0" borderId="0" xfId="1" applyFont="1" applyFill="1"/>
    <xf numFmtId="44" fontId="7" fillId="0" borderId="1" xfId="1" applyFont="1" applyBorder="1"/>
    <xf numFmtId="44" fontId="6" fillId="0" borderId="0" xfId="1" applyFont="1"/>
    <xf numFmtId="44" fontId="11" fillId="3" borderId="0" xfId="1" applyFont="1" applyFill="1"/>
    <xf numFmtId="44" fontId="11" fillId="0" borderId="0" xfId="1" applyFont="1" applyFill="1"/>
    <xf numFmtId="39" fontId="2" fillId="0" borderId="0" xfId="1" applyNumberFormat="1" applyFont="1"/>
    <xf numFmtId="44" fontId="8" fillId="2" borderId="0" xfId="1" applyFont="1" applyFill="1"/>
    <xf numFmtId="39" fontId="2" fillId="0" borderId="0" xfId="1" applyNumberFormat="1" applyFont="1" applyFill="1" applyBorder="1"/>
    <xf numFmtId="44" fontId="2" fillId="3" borderId="0" xfId="1" applyFont="1" applyFill="1" applyBorder="1"/>
    <xf numFmtId="164" fontId="1" fillId="0" borderId="0" xfId="2" applyNumberFormat="1" applyFont="1"/>
    <xf numFmtId="44" fontId="12" fillId="0" borderId="0" xfId="1" applyFont="1"/>
    <xf numFmtId="44" fontId="6" fillId="2" borderId="0" xfId="1" applyFont="1" applyFill="1"/>
    <xf numFmtId="44" fontId="12" fillId="2" borderId="0" xfId="1" applyFont="1" applyFill="1"/>
    <xf numFmtId="164" fontId="0" fillId="0" borderId="0" xfId="0" applyNumberFormat="1"/>
    <xf numFmtId="44" fontId="5" fillId="0" borderId="1" xfId="1" applyFont="1" applyFill="1" applyBorder="1"/>
    <xf numFmtId="44" fontId="5" fillId="0" borderId="0" xfId="1" applyFont="1" applyFill="1" applyBorder="1"/>
    <xf numFmtId="0" fontId="0" fillId="3" borderId="0" xfId="0" applyFill="1"/>
    <xf numFmtId="44" fontId="6" fillId="0" borderId="0" xfId="1" applyFont="1" applyFill="1"/>
    <xf numFmtId="44" fontId="0" fillId="3" borderId="0" xfId="0" applyNumberFormat="1" applyFill="1"/>
    <xf numFmtId="44" fontId="13" fillId="0" borderId="0" xfId="1" applyFont="1"/>
    <xf numFmtId="166" fontId="1" fillId="0" borderId="0" xfId="1" applyNumberFormat="1" applyFont="1"/>
    <xf numFmtId="44" fontId="10" fillId="3" borderId="0" xfId="1" applyFont="1" applyFill="1"/>
    <xf numFmtId="44" fontId="10" fillId="0" borderId="0" xfId="1" applyFont="1" applyFill="1"/>
    <xf numFmtId="164" fontId="8" fillId="0" borderId="0" xfId="1" applyNumberFormat="1" applyFont="1" applyFill="1"/>
    <xf numFmtId="44" fontId="7" fillId="0" borderId="0" xfId="1" applyFont="1" applyBorder="1"/>
    <xf numFmtId="44" fontId="10" fillId="0" borderId="2" xfId="1" applyFont="1" applyFill="1" applyBorder="1"/>
    <xf numFmtId="0" fontId="14" fillId="0" borderId="0" xfId="0" applyFont="1"/>
    <xf numFmtId="44" fontId="1" fillId="2" borderId="0" xfId="1" applyFont="1" applyFill="1"/>
    <xf numFmtId="44" fontId="12" fillId="3" borderId="0" xfId="1" applyFont="1" applyFill="1"/>
    <xf numFmtId="0" fontId="2" fillId="2" borderId="0" xfId="0" applyFont="1" applyFill="1"/>
    <xf numFmtId="44" fontId="4" fillId="2" borderId="3" xfId="1" applyFont="1" applyFill="1" applyBorder="1"/>
    <xf numFmtId="44" fontId="4" fillId="2" borderId="4" xfId="0" applyNumberFormat="1" applyFont="1" applyFill="1" applyBorder="1"/>
    <xf numFmtId="44" fontId="4" fillId="0" borderId="0" xfId="1" applyFont="1"/>
    <xf numFmtId="9" fontId="2" fillId="0" borderId="0" xfId="2" applyFont="1"/>
    <xf numFmtId="44" fontId="2" fillId="2" borderId="5" xfId="0" applyNumberFormat="1" applyFont="1" applyFill="1" applyBorder="1"/>
    <xf numFmtId="44" fontId="2" fillId="2" borderId="6" xfId="1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44" fontId="2" fillId="2" borderId="8" xfId="1" applyFont="1" applyFill="1" applyBorder="1"/>
    <xf numFmtId="44" fontId="2" fillId="0" borderId="0" xfId="0" applyNumberFormat="1" applyFont="1"/>
    <xf numFmtId="164" fontId="2" fillId="0" borderId="0" xfId="1" applyNumberFormat="1" applyFont="1" applyFill="1" applyAlignment="1">
      <alignment horizontal="center" vertical="top" wrapText="1"/>
    </xf>
    <xf numFmtId="49" fontId="16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4" fontId="4" fillId="0" borderId="9" xfId="1" applyFont="1" applyBorder="1" applyAlignment="1">
      <alignment horizontal="center"/>
    </xf>
    <xf numFmtId="49" fontId="0" fillId="0" borderId="0" xfId="0" applyNumberFormat="1"/>
    <xf numFmtId="44" fontId="7" fillId="0" borderId="0" xfId="1" applyFont="1" applyFill="1" applyBorder="1"/>
    <xf numFmtId="44" fontId="1" fillId="0" borderId="0" xfId="1" applyFont="1"/>
    <xf numFmtId="49" fontId="8" fillId="0" borderId="0" xfId="0" applyNumberFormat="1" applyFont="1"/>
    <xf numFmtId="44" fontId="7" fillId="0" borderId="0" xfId="1" applyFont="1" applyAlignment="1">
      <alignment horizontal="right"/>
    </xf>
    <xf numFmtId="44" fontId="7" fillId="0" borderId="1" xfId="1" applyFont="1" applyFill="1" applyBorder="1"/>
    <xf numFmtId="44" fontId="17" fillId="0" borderId="0" xfId="1" applyFont="1" applyFill="1"/>
    <xf numFmtId="44" fontId="8" fillId="3" borderId="0" xfId="1" applyFont="1" applyFill="1" applyBorder="1"/>
    <xf numFmtId="0" fontId="0" fillId="0" borderId="0" xfId="1" applyNumberFormat="1" applyFont="1" applyFill="1" applyAlignment="1">
      <alignment horizontal="left"/>
    </xf>
    <xf numFmtId="39" fontId="2" fillId="0" borderId="0" xfId="1" applyNumberFormat="1" applyFont="1" applyFill="1"/>
    <xf numFmtId="44" fontId="17" fillId="3" borderId="0" xfId="1" applyFont="1" applyFill="1"/>
    <xf numFmtId="39" fontId="8" fillId="3" borderId="0" xfId="1" applyNumberFormat="1" applyFont="1" applyFill="1"/>
    <xf numFmtId="0" fontId="18" fillId="3" borderId="0" xfId="0" applyFont="1" applyFill="1"/>
    <xf numFmtId="44" fontId="8" fillId="0" borderId="1" xfId="1" applyFont="1" applyBorder="1"/>
    <xf numFmtId="39" fontId="8" fillId="0" borderId="0" xfId="1" applyNumberFormat="1" applyFont="1" applyFill="1"/>
    <xf numFmtId="0" fontId="0" fillId="0" borderId="0" xfId="0" applyFill="1"/>
    <xf numFmtId="44" fontId="0" fillId="0" borderId="0" xfId="1" applyFont="1" applyFill="1"/>
    <xf numFmtId="6" fontId="0" fillId="0" borderId="0" xfId="0" applyNumberFormat="1" applyFill="1"/>
    <xf numFmtId="44" fontId="0" fillId="0" borderId="0" xfId="0" applyNumberFormat="1" applyFill="1"/>
    <xf numFmtId="44" fontId="15" fillId="0" borderId="0" xfId="0" applyNumberFormat="1" applyFont="1" applyFill="1"/>
    <xf numFmtId="1" fontId="2" fillId="0" borderId="0" xfId="1" applyNumberFormat="1" applyFont="1" applyFill="1"/>
    <xf numFmtId="49" fontId="15" fillId="0" borderId="0" xfId="0" applyNumberFormat="1" applyFont="1" applyFill="1"/>
    <xf numFmtId="49" fontId="0" fillId="0" borderId="0" xfId="0" applyNumberFormat="1" applyFill="1"/>
    <xf numFmtId="0" fontId="2" fillId="0" borderId="0" xfId="0" applyFont="1" applyFill="1"/>
    <xf numFmtId="44" fontId="12" fillId="0" borderId="0" xfId="1" applyFont="1" applyFill="1"/>
    <xf numFmtId="164" fontId="4" fillId="0" borderId="0" xfId="1" applyNumberFormat="1" applyFont="1" applyFill="1"/>
    <xf numFmtId="10" fontId="2" fillId="2" borderId="0" xfId="0" applyNumberFormat="1" applyFont="1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351790</xdr:colOff>
      <xdr:row>0</xdr:row>
      <xdr:rowOff>127000</xdr:rowOff>
    </xdr:to>
    <xdr:sp macro="" textlink="">
      <xdr:nvSpPr>
        <xdr:cNvPr id="2" name="FILTER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73E9D7FF-E28E-43C2-81D6-A258AFF72975}"/>
            </a:ext>
          </a:extLst>
        </xdr:cNvPr>
        <xdr:cNvSpPr/>
      </xdr:nvSpPr>
      <xdr:spPr bwMode="auto">
        <a:xfrm>
          <a:off x="0" y="0"/>
          <a:ext cx="908050" cy="127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351790</xdr:colOff>
      <xdr:row>0</xdr:row>
      <xdr:rowOff>127000</xdr:rowOff>
    </xdr:to>
    <xdr:sp macro="" textlink="">
      <xdr:nvSpPr>
        <xdr:cNvPr id="3" name="HEADER" hidden="1">
          <a:extLst>
            <a:ext uri="{63B3BB69-23CF-44E3-9099-C40C66FF867C}">
              <a14:compatExt xmlns:a14="http://schemas.microsoft.com/office/drawing/2010/main" spid="_x0000_s2050"/>
            </a:ext>
            <a:ext uri="{FF2B5EF4-FFF2-40B4-BE49-F238E27FC236}">
              <a16:creationId xmlns:a16="http://schemas.microsoft.com/office/drawing/2014/main" id="{C3913CA9-DD9D-4CC2-A085-EB2D318E5DA4}"/>
            </a:ext>
          </a:extLst>
        </xdr:cNvPr>
        <xdr:cNvSpPr/>
      </xdr:nvSpPr>
      <xdr:spPr bwMode="auto">
        <a:xfrm>
          <a:off x="0" y="0"/>
          <a:ext cx="908050" cy="1270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167640</xdr:colOff>
      <xdr:row>0</xdr:row>
      <xdr:rowOff>106680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C4E65A31-8026-4384-A432-02388CD21F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1066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167640</xdr:colOff>
      <xdr:row>0</xdr:row>
      <xdr:rowOff>106680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71FF30BC-D440-4216-BD58-24CA4E22D8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23900" cy="10668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wnma\OneDrive\Desktop\2027%20Proposed%20Budget%20Details%2010.06.2026_JRL%20Edits.xlsx" TargetMode="External"/><Relationship Id="rId1" Type="http://schemas.openxmlformats.org/officeDocument/2006/relationships/externalLinkPath" Target="2027%20Proposed%20Budget%20Details%2010.06.2026_JRL%20Edi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venue"/>
      <sheetName val="Expense"/>
      <sheetName val="Summary"/>
    </sheetNames>
    <sheetDataSet>
      <sheetData sheetId="0">
        <row r="73">
          <cell r="H73">
            <v>661399.93999999994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A667D-34DC-40AD-BA7F-D0A5F095C34E}">
  <dimension ref="A1:Q76"/>
  <sheetViews>
    <sheetView zoomScaleNormal="100" workbookViewId="0">
      <pane xSplit="4" ySplit="1" topLeftCell="F67" activePane="bottomRight" state="frozen"/>
      <selection pane="topRight" activeCell="E1" sqref="E1"/>
      <selection pane="bottomLeft" activeCell="A2" sqref="A2"/>
      <selection pane="bottomRight" activeCell="D84" sqref="D84"/>
    </sheetView>
  </sheetViews>
  <sheetFormatPr defaultRowHeight="14.4" x14ac:dyDescent="0.3"/>
  <cols>
    <col min="1" max="1" width="13.77734375" customWidth="1"/>
    <col min="2" max="2" width="16.33203125" customWidth="1"/>
    <col min="3" max="3" width="11.88671875" customWidth="1"/>
    <col min="4" max="4" width="13.77734375" customWidth="1"/>
    <col min="5" max="5" width="19.5546875" style="87" customWidth="1"/>
    <col min="6" max="6" width="17.77734375" style="87" customWidth="1"/>
    <col min="7" max="7" width="13.5546875" style="87" bestFit="1" customWidth="1"/>
    <col min="8" max="8" width="14.5546875" style="87" customWidth="1"/>
    <col min="9" max="9" width="16.109375" customWidth="1"/>
    <col min="10" max="10" width="17.109375" customWidth="1"/>
    <col min="11" max="11" width="11.109375" bestFit="1" customWidth="1"/>
    <col min="13" max="13" width="11.109375" bestFit="1" customWidth="1"/>
  </cols>
  <sheetData>
    <row r="1" spans="1:14" s="85" customFormat="1" ht="31.95" customHeight="1" thickTop="1" thickBot="1" x14ac:dyDescent="0.6">
      <c r="A1" s="82" t="s">
        <v>144</v>
      </c>
      <c r="B1" s="83"/>
      <c r="C1" s="83"/>
      <c r="D1" s="83"/>
      <c r="E1" s="84" t="s">
        <v>145</v>
      </c>
      <c r="F1" s="3" t="s">
        <v>146</v>
      </c>
      <c r="G1" s="3" t="s">
        <v>147</v>
      </c>
      <c r="H1" s="84" t="s">
        <v>148</v>
      </c>
      <c r="I1" s="106"/>
      <c r="J1" s="107"/>
    </row>
    <row r="2" spans="1:14" ht="15" thickTop="1" x14ac:dyDescent="0.3">
      <c r="A2" s="1" t="s">
        <v>149</v>
      </c>
      <c r="B2" s="1"/>
      <c r="C2" s="1"/>
      <c r="D2" s="1"/>
      <c r="E2" s="52">
        <v>240099</v>
      </c>
      <c r="F2" s="52">
        <v>236352.31</v>
      </c>
      <c r="G2" s="52">
        <v>236352.31</v>
      </c>
      <c r="H2" s="52">
        <v>259792</v>
      </c>
      <c r="I2" s="103"/>
      <c r="J2" s="100"/>
      <c r="K2" s="100"/>
    </row>
    <row r="3" spans="1:14" x14ac:dyDescent="0.3">
      <c r="A3" s="1" t="s">
        <v>150</v>
      </c>
      <c r="B3" s="1"/>
      <c r="C3" s="1"/>
      <c r="D3" s="1"/>
      <c r="E3" s="5"/>
      <c r="F3" s="5"/>
      <c r="G3" s="5"/>
      <c r="H3" s="5"/>
    </row>
    <row r="4" spans="1:14" x14ac:dyDescent="0.3">
      <c r="A4" s="1"/>
      <c r="B4" s="1" t="s">
        <v>151</v>
      </c>
      <c r="C4" s="1"/>
      <c r="D4" s="1"/>
      <c r="E4" s="5"/>
      <c r="F4" s="5"/>
      <c r="G4" s="5"/>
      <c r="H4" s="5"/>
    </row>
    <row r="5" spans="1:14" x14ac:dyDescent="0.3">
      <c r="A5" s="1"/>
      <c r="B5" s="1"/>
      <c r="C5" s="1" t="s">
        <v>152</v>
      </c>
      <c r="D5" s="1"/>
      <c r="E5" s="5">
        <v>2000</v>
      </c>
      <c r="F5" s="8">
        <v>2061.7800000000002</v>
      </c>
      <c r="G5" s="12">
        <v>2729.85</v>
      </c>
      <c r="H5" s="5">
        <v>2500</v>
      </c>
    </row>
    <row r="6" spans="1:14" ht="15.6" thickBot="1" x14ac:dyDescent="0.4">
      <c r="A6" s="1"/>
      <c r="B6" s="1"/>
      <c r="C6" s="1" t="s">
        <v>129</v>
      </c>
      <c r="D6" s="1"/>
      <c r="E6" s="30">
        <v>15000</v>
      </c>
      <c r="F6" s="10">
        <v>12859.32</v>
      </c>
      <c r="G6" s="37">
        <v>12859.32</v>
      </c>
      <c r="H6" s="30">
        <v>13000</v>
      </c>
      <c r="I6" s="57"/>
      <c r="J6" s="57"/>
      <c r="K6" s="57"/>
    </row>
    <row r="7" spans="1:14" x14ac:dyDescent="0.3">
      <c r="A7" s="1"/>
      <c r="B7" s="1" t="s">
        <v>153</v>
      </c>
      <c r="C7" s="1"/>
      <c r="D7" s="1"/>
      <c r="E7" s="31">
        <f>SUM(E5:E6)</f>
        <v>17000</v>
      </c>
      <c r="F7" s="31">
        <f>SUM(F5:F6)</f>
        <v>14921.1</v>
      </c>
      <c r="G7" s="31">
        <f>SUM(G5:G6)</f>
        <v>15589.17</v>
      </c>
      <c r="H7" s="31">
        <f>SUM(H5:H6)</f>
        <v>15500</v>
      </c>
    </row>
    <row r="8" spans="1:14" ht="14.4" customHeight="1" thickBot="1" x14ac:dyDescent="0.35">
      <c r="A8" s="1"/>
      <c r="B8" s="1"/>
      <c r="C8" s="1"/>
      <c r="D8" s="1"/>
      <c r="E8" s="30"/>
      <c r="F8" s="5"/>
      <c r="G8" s="5"/>
      <c r="H8" s="30"/>
    </row>
    <row r="9" spans="1:14" hidden="1" x14ac:dyDescent="0.3">
      <c r="A9" s="1"/>
      <c r="B9" s="1"/>
      <c r="C9" s="1"/>
      <c r="D9" s="1"/>
      <c r="E9" s="86"/>
      <c r="F9" s="73"/>
      <c r="G9" s="73"/>
      <c r="H9" s="86"/>
    </row>
    <row r="10" spans="1:14" hidden="1" x14ac:dyDescent="0.3">
      <c r="A10" s="1"/>
    </row>
    <row r="11" spans="1:14" ht="20.399999999999999" customHeight="1" x14ac:dyDescent="0.3">
      <c r="A11" s="1" t="s">
        <v>154</v>
      </c>
      <c r="B11" s="1"/>
      <c r="C11" s="1"/>
      <c r="D11" s="1"/>
      <c r="E11" s="39">
        <f>SUM(E7,E9,E8)</f>
        <v>17000</v>
      </c>
      <c r="F11" s="39">
        <f>SUM(F7,F9,F8)</f>
        <v>14921.1</v>
      </c>
      <c r="G11" s="39">
        <f>SUM(G7,G9,G8)</f>
        <v>15589.17</v>
      </c>
      <c r="H11" s="39">
        <f>SUM(H7,H9,H8)</f>
        <v>15500</v>
      </c>
    </row>
    <row r="12" spans="1:14" x14ac:dyDescent="0.3">
      <c r="A12" s="1" t="s">
        <v>155</v>
      </c>
      <c r="B12" s="1"/>
      <c r="C12" s="1"/>
      <c r="D12" s="1"/>
      <c r="E12" s="5"/>
      <c r="F12" s="5"/>
      <c r="G12" s="5"/>
      <c r="H12" s="5"/>
    </row>
    <row r="13" spans="1:14" x14ac:dyDescent="0.3">
      <c r="A13" s="1"/>
      <c r="B13" s="1" t="s">
        <v>156</v>
      </c>
      <c r="C13" s="1"/>
      <c r="D13" s="1"/>
      <c r="E13" s="8">
        <v>66444.649999999994</v>
      </c>
      <c r="F13" s="8">
        <v>10250</v>
      </c>
      <c r="G13" s="12">
        <v>66726.399999999994</v>
      </c>
      <c r="H13" s="12">
        <v>67811.31</v>
      </c>
      <c r="K13" s="57"/>
      <c r="L13" s="57"/>
      <c r="M13" s="57"/>
    </row>
    <row r="14" spans="1:14" x14ac:dyDescent="0.3">
      <c r="A14" s="1"/>
      <c r="B14" s="88" t="s">
        <v>157</v>
      </c>
      <c r="C14" s="88"/>
      <c r="D14" s="88"/>
      <c r="E14" s="34">
        <v>6000</v>
      </c>
      <c r="F14" s="34">
        <v>7210.19</v>
      </c>
      <c r="G14" s="34">
        <v>7210.19</v>
      </c>
      <c r="H14" s="34">
        <v>7000</v>
      </c>
    </row>
    <row r="15" spans="1:14" x14ac:dyDescent="0.3">
      <c r="A15" s="1"/>
      <c r="B15" s="1" t="s">
        <v>158</v>
      </c>
      <c r="C15" s="1"/>
      <c r="D15" s="1"/>
      <c r="E15" s="12">
        <v>24.94</v>
      </c>
      <c r="F15" s="12">
        <v>24.94</v>
      </c>
      <c r="G15" s="12">
        <v>24.94</v>
      </c>
      <c r="H15" s="12">
        <v>24.94</v>
      </c>
    </row>
    <row r="16" spans="1:14" x14ac:dyDescent="0.3">
      <c r="A16" s="1"/>
      <c r="B16" s="1" t="s">
        <v>159</v>
      </c>
      <c r="C16" s="1"/>
      <c r="D16" s="1"/>
      <c r="E16" s="8">
        <v>87519.1</v>
      </c>
      <c r="F16" s="12">
        <v>65639.31</v>
      </c>
      <c r="G16" s="12">
        <v>87519.08</v>
      </c>
      <c r="H16" s="8">
        <v>90147.66</v>
      </c>
      <c r="I16" s="57"/>
      <c r="J16" s="57"/>
      <c r="K16" s="57"/>
      <c r="L16" s="57"/>
      <c r="M16" s="57"/>
      <c r="N16" s="57"/>
    </row>
    <row r="17" spans="1:17" x14ac:dyDescent="0.3">
      <c r="A17" s="1"/>
      <c r="B17" s="1" t="s">
        <v>160</v>
      </c>
      <c r="C17" s="1"/>
      <c r="D17" s="1"/>
      <c r="E17" s="12">
        <v>7880</v>
      </c>
      <c r="F17" s="12">
        <v>7875.24</v>
      </c>
      <c r="G17" s="12">
        <v>7875.5</v>
      </c>
      <c r="H17" s="12">
        <v>7880</v>
      </c>
      <c r="I17" s="100"/>
      <c r="J17" s="100"/>
    </row>
    <row r="18" spans="1:17" x14ac:dyDescent="0.3">
      <c r="A18" s="1"/>
      <c r="B18" s="1" t="s">
        <v>161</v>
      </c>
      <c r="C18" s="1"/>
      <c r="D18" s="1"/>
      <c r="E18" s="5">
        <v>1404.03</v>
      </c>
      <c r="F18" s="12">
        <v>1404.03</v>
      </c>
      <c r="G18" s="8">
        <v>1404.03</v>
      </c>
      <c r="H18" s="12">
        <v>1404.03</v>
      </c>
      <c r="I18" s="100"/>
      <c r="J18" s="100"/>
      <c r="K18" s="57"/>
      <c r="L18" s="57"/>
    </row>
    <row r="19" spans="1:17" x14ac:dyDescent="0.3">
      <c r="A19" s="1"/>
      <c r="B19" s="1" t="s">
        <v>162</v>
      </c>
      <c r="C19" s="1"/>
      <c r="D19" s="1"/>
      <c r="E19" s="8">
        <v>12700</v>
      </c>
      <c r="F19" s="8">
        <v>12786.98</v>
      </c>
      <c r="G19" s="12">
        <v>12786.98</v>
      </c>
      <c r="H19" s="8">
        <v>12700</v>
      </c>
      <c r="I19" s="100"/>
      <c r="J19" s="100"/>
      <c r="K19" s="57"/>
      <c r="L19" s="57"/>
      <c r="M19" s="57"/>
      <c r="N19" s="57"/>
      <c r="O19" s="57"/>
      <c r="P19" s="57"/>
      <c r="Q19" s="57"/>
    </row>
    <row r="20" spans="1:17" x14ac:dyDescent="0.3">
      <c r="A20" s="1"/>
      <c r="B20" s="1" t="s">
        <v>163</v>
      </c>
      <c r="C20" s="1"/>
      <c r="D20" s="1"/>
      <c r="E20" s="5">
        <v>3700</v>
      </c>
      <c r="F20" s="8">
        <v>2903.05</v>
      </c>
      <c r="G20" s="5">
        <v>3738.18</v>
      </c>
      <c r="H20" s="5">
        <v>3700</v>
      </c>
      <c r="I20" s="100"/>
      <c r="J20" s="100"/>
    </row>
    <row r="21" spans="1:17" x14ac:dyDescent="0.3">
      <c r="A21" s="1"/>
      <c r="B21" s="1" t="s">
        <v>164</v>
      </c>
      <c r="C21" s="1"/>
      <c r="D21" s="1"/>
      <c r="E21" s="12">
        <v>55000</v>
      </c>
      <c r="F21" s="12">
        <v>58445.29</v>
      </c>
      <c r="G21" s="12">
        <v>55681.18</v>
      </c>
      <c r="H21" s="12">
        <v>55000</v>
      </c>
    </row>
    <row r="22" spans="1:17" ht="15.6" thickBot="1" x14ac:dyDescent="0.4">
      <c r="A22" s="1"/>
      <c r="B22" s="1" t="s">
        <v>165</v>
      </c>
      <c r="C22" s="1"/>
      <c r="D22" s="1"/>
      <c r="E22" s="25">
        <v>1000</v>
      </c>
      <c r="F22" s="32">
        <v>1000</v>
      </c>
      <c r="G22" s="32">
        <v>1000</v>
      </c>
      <c r="H22" s="25">
        <v>1000</v>
      </c>
    </row>
    <row r="23" spans="1:17" x14ac:dyDescent="0.3">
      <c r="A23" s="1" t="s">
        <v>166</v>
      </c>
      <c r="B23" s="1"/>
      <c r="C23" s="1"/>
      <c r="D23" s="1"/>
      <c r="E23" s="39">
        <f>SUM(E13:E22)</f>
        <v>241672.72</v>
      </c>
      <c r="F23" s="39">
        <f>SUM(F13:F22)</f>
        <v>167539.03</v>
      </c>
      <c r="G23" s="39">
        <f>SUM(G13:G22)</f>
        <v>243966.47999999998</v>
      </c>
      <c r="H23" s="39">
        <f>SUM(H13:H22)</f>
        <v>246667.94</v>
      </c>
      <c r="I23" s="87"/>
    </row>
    <row r="24" spans="1:17" x14ac:dyDescent="0.3">
      <c r="A24" s="1" t="s">
        <v>167</v>
      </c>
      <c r="B24" s="1"/>
      <c r="C24" s="1"/>
      <c r="D24" s="1"/>
      <c r="E24" s="5"/>
      <c r="F24" s="5"/>
      <c r="G24" s="5"/>
      <c r="H24" s="5"/>
    </row>
    <row r="25" spans="1:17" x14ac:dyDescent="0.3">
      <c r="A25" s="1"/>
      <c r="B25" s="1" t="s">
        <v>168</v>
      </c>
      <c r="C25" s="1"/>
      <c r="D25" s="1"/>
      <c r="F25" s="5"/>
      <c r="G25" s="5"/>
    </row>
    <row r="26" spans="1:17" x14ac:dyDescent="0.3">
      <c r="A26" s="1"/>
      <c r="B26" s="1"/>
      <c r="C26" s="1" t="s">
        <v>169</v>
      </c>
      <c r="D26" s="1"/>
      <c r="E26" s="5">
        <v>1000</v>
      </c>
      <c r="F26" s="12">
        <v>1090</v>
      </c>
      <c r="G26" s="12">
        <v>1090</v>
      </c>
      <c r="H26" s="5">
        <v>1000</v>
      </c>
    </row>
    <row r="27" spans="1:17" ht="15.6" thickBot="1" x14ac:dyDescent="0.4">
      <c r="A27" s="1"/>
      <c r="B27" s="1"/>
      <c r="C27" s="1" t="s">
        <v>170</v>
      </c>
      <c r="D27" s="1"/>
      <c r="E27" s="30">
        <v>100</v>
      </c>
      <c r="F27" s="37">
        <v>100</v>
      </c>
      <c r="G27" s="37">
        <v>100</v>
      </c>
      <c r="H27" s="30">
        <v>100</v>
      </c>
    </row>
    <row r="28" spans="1:17" x14ac:dyDescent="0.3">
      <c r="A28" s="1"/>
      <c r="B28" s="1" t="s">
        <v>171</v>
      </c>
      <c r="C28" s="1"/>
      <c r="D28" s="1"/>
      <c r="E28" s="31">
        <f>SUM(E26:E27)</f>
        <v>1100</v>
      </c>
      <c r="F28" s="31">
        <f>SUM(F26:F27)</f>
        <v>1190</v>
      </c>
      <c r="G28" s="31">
        <f>SUM(G26:G27)</f>
        <v>1190</v>
      </c>
      <c r="H28" s="31">
        <f>SUM(H26:H27)</f>
        <v>1100</v>
      </c>
    </row>
    <row r="29" spans="1:17" x14ac:dyDescent="0.3">
      <c r="A29" s="1"/>
      <c r="B29" s="1" t="s">
        <v>172</v>
      </c>
      <c r="C29" s="1"/>
      <c r="D29" s="1"/>
      <c r="E29" s="5"/>
      <c r="F29" s="5"/>
      <c r="G29" s="5"/>
      <c r="H29" s="5"/>
    </row>
    <row r="30" spans="1:17" x14ac:dyDescent="0.3">
      <c r="A30" s="1"/>
      <c r="B30" s="1"/>
      <c r="C30" s="1" t="s">
        <v>173</v>
      </c>
      <c r="D30" s="1"/>
      <c r="E30" s="12">
        <v>0</v>
      </c>
      <c r="F30" s="12">
        <v>0</v>
      </c>
      <c r="G30" s="12">
        <v>0</v>
      </c>
      <c r="H30" s="12">
        <v>0</v>
      </c>
      <c r="I30" s="100"/>
      <c r="J30" s="100"/>
      <c r="K30" s="100"/>
      <c r="L30" s="100"/>
      <c r="M30" s="100"/>
      <c r="N30" s="100"/>
      <c r="O30" s="100"/>
      <c r="P30" s="100"/>
    </row>
    <row r="31" spans="1:17" ht="15.6" thickBot="1" x14ac:dyDescent="0.4">
      <c r="A31" s="1"/>
      <c r="B31" s="1"/>
      <c r="C31" s="1" t="s">
        <v>174</v>
      </c>
      <c r="D31" s="1"/>
      <c r="E31" s="25">
        <v>1000</v>
      </c>
      <c r="F31" s="32">
        <v>957</v>
      </c>
      <c r="G31" s="32">
        <v>957</v>
      </c>
      <c r="H31" s="25">
        <v>1000</v>
      </c>
      <c r="I31" s="100"/>
      <c r="J31" s="100"/>
      <c r="K31" s="100"/>
      <c r="L31" s="100"/>
      <c r="M31" s="100"/>
      <c r="N31" s="100"/>
      <c r="O31" s="100"/>
      <c r="P31" s="100"/>
    </row>
    <row r="32" spans="1:17" x14ac:dyDescent="0.3">
      <c r="A32" s="1"/>
      <c r="B32" s="1" t="s">
        <v>175</v>
      </c>
      <c r="C32" s="1"/>
      <c r="D32" s="1"/>
      <c r="E32" s="31">
        <f>SUM(E30:E31)</f>
        <v>1000</v>
      </c>
      <c r="F32" s="31">
        <f>SUM(F30:F31)</f>
        <v>957</v>
      </c>
      <c r="G32" s="31">
        <f>SUM(G30:G31)</f>
        <v>957</v>
      </c>
      <c r="H32" s="31">
        <f>SUM(H30:H31)</f>
        <v>1000</v>
      </c>
      <c r="I32" s="100"/>
      <c r="J32" s="100"/>
      <c r="K32" s="100"/>
      <c r="L32" s="100"/>
      <c r="M32" s="100"/>
      <c r="N32" s="100"/>
      <c r="O32" s="100"/>
      <c r="P32" s="100"/>
    </row>
    <row r="33" spans="1:16" x14ac:dyDescent="0.3">
      <c r="A33" s="1"/>
      <c r="B33" s="88" t="s">
        <v>176</v>
      </c>
      <c r="C33" s="88"/>
      <c r="D33" s="88"/>
      <c r="E33" s="31">
        <v>750</v>
      </c>
      <c r="F33" s="89">
        <v>2715.3</v>
      </c>
      <c r="G33" s="31">
        <v>3000</v>
      </c>
      <c r="H33" s="31">
        <v>1500</v>
      </c>
      <c r="I33" s="100"/>
      <c r="J33" s="100"/>
      <c r="K33" s="100"/>
      <c r="L33" s="100"/>
      <c r="M33" s="100"/>
      <c r="N33" s="100"/>
      <c r="O33" s="100"/>
      <c r="P33" s="100"/>
    </row>
    <row r="34" spans="1:16" ht="18" thickBot="1" x14ac:dyDescent="0.6">
      <c r="A34" s="1"/>
      <c r="B34" s="88" t="s">
        <v>177</v>
      </c>
      <c r="C34" s="88"/>
      <c r="D34" s="88"/>
      <c r="E34" s="90">
        <v>100</v>
      </c>
      <c r="F34" s="91">
        <v>0</v>
      </c>
      <c r="G34" s="91">
        <v>100</v>
      </c>
      <c r="H34" s="90">
        <v>100</v>
      </c>
      <c r="I34" s="100"/>
      <c r="J34" s="100"/>
      <c r="K34" s="100"/>
      <c r="L34" s="100"/>
      <c r="M34" s="100"/>
      <c r="N34" s="100"/>
      <c r="O34" s="100"/>
      <c r="P34" s="100"/>
    </row>
    <row r="35" spans="1:16" x14ac:dyDescent="0.3">
      <c r="A35" s="1" t="s">
        <v>178</v>
      </c>
      <c r="B35" s="1"/>
      <c r="C35" s="1"/>
      <c r="D35" s="1"/>
      <c r="E35" s="39">
        <f xml:space="preserve"> SUM(E28,E32,E33,E34,)</f>
        <v>2950</v>
      </c>
      <c r="F35" s="39">
        <f xml:space="preserve"> SUM(F28,F32,F33,F34,)</f>
        <v>4862.3</v>
      </c>
      <c r="G35" s="39">
        <f xml:space="preserve"> SUM(G28,G32,G33,G34,)</f>
        <v>5247</v>
      </c>
      <c r="H35" s="39">
        <f xml:space="preserve"> SUM(H28,H32,H33,H34,)</f>
        <v>3700</v>
      </c>
      <c r="I35" s="100"/>
      <c r="J35" s="100"/>
      <c r="K35" s="100"/>
      <c r="L35" s="100"/>
      <c r="M35" s="100"/>
      <c r="N35" s="100"/>
      <c r="O35" s="100"/>
      <c r="P35" s="100"/>
    </row>
    <row r="36" spans="1:16" x14ac:dyDescent="0.3">
      <c r="A36" s="1" t="s">
        <v>179</v>
      </c>
      <c r="B36" s="1"/>
      <c r="C36" s="1"/>
      <c r="D36" s="1"/>
      <c r="E36" s="5"/>
      <c r="F36" s="60"/>
      <c r="G36" s="5"/>
      <c r="H36" s="5"/>
      <c r="I36" s="100"/>
      <c r="J36" s="100"/>
      <c r="K36" s="100"/>
      <c r="L36" s="100"/>
      <c r="M36" s="100"/>
      <c r="N36" s="100"/>
      <c r="O36" s="100"/>
      <c r="P36" s="100"/>
    </row>
    <row r="37" spans="1:16" x14ac:dyDescent="0.3">
      <c r="A37" s="1"/>
      <c r="B37" s="1" t="s">
        <v>180</v>
      </c>
      <c r="C37" s="1"/>
      <c r="D37" s="1"/>
      <c r="F37" s="5"/>
      <c r="G37" s="5"/>
      <c r="I37" s="100"/>
      <c r="J37" s="100"/>
      <c r="K37" s="100"/>
      <c r="L37" s="100"/>
      <c r="M37" s="100"/>
      <c r="N37" s="100"/>
      <c r="O37" s="100"/>
      <c r="P37" s="100"/>
    </row>
    <row r="38" spans="1:16" x14ac:dyDescent="0.3">
      <c r="A38" s="1"/>
      <c r="B38" s="1"/>
      <c r="C38" s="1" t="s">
        <v>181</v>
      </c>
      <c r="D38" s="1"/>
      <c r="E38" s="31">
        <v>300</v>
      </c>
      <c r="F38" s="31">
        <v>405</v>
      </c>
      <c r="G38" s="31">
        <v>500</v>
      </c>
      <c r="H38" s="31">
        <v>300</v>
      </c>
      <c r="I38" s="100"/>
      <c r="J38" s="100"/>
      <c r="K38" s="100"/>
      <c r="L38" s="100"/>
      <c r="M38" s="100"/>
      <c r="N38" s="100"/>
      <c r="O38" s="100"/>
      <c r="P38" s="100"/>
    </row>
    <row r="39" spans="1:16" x14ac:dyDescent="0.3">
      <c r="A39" s="1"/>
      <c r="B39" s="1" t="s">
        <v>182</v>
      </c>
      <c r="C39" s="1" t="s">
        <v>183</v>
      </c>
      <c r="D39" s="1"/>
      <c r="E39" s="5"/>
      <c r="F39" s="5"/>
      <c r="G39" s="5"/>
      <c r="H39" s="5"/>
      <c r="I39" s="100"/>
      <c r="J39" s="100"/>
      <c r="K39" s="100"/>
      <c r="L39" s="100"/>
      <c r="M39" s="100"/>
      <c r="N39" s="100"/>
      <c r="O39" s="100"/>
      <c r="P39" s="100"/>
    </row>
    <row r="40" spans="1:16" x14ac:dyDescent="0.3">
      <c r="A40" s="1"/>
      <c r="B40" s="1" t="s">
        <v>184</v>
      </c>
      <c r="C40" s="1"/>
      <c r="D40" s="1"/>
      <c r="E40" s="12"/>
      <c r="F40" s="12"/>
      <c r="G40" s="12"/>
      <c r="H40" s="12"/>
      <c r="I40" s="100"/>
      <c r="J40" s="100"/>
      <c r="K40" s="100"/>
      <c r="L40" s="100"/>
      <c r="M40" s="100"/>
      <c r="N40" s="100"/>
      <c r="O40" s="100"/>
      <c r="P40" s="100"/>
    </row>
    <row r="41" spans="1:16" x14ac:dyDescent="0.3">
      <c r="A41" s="1"/>
      <c r="B41" s="1" t="s">
        <v>185</v>
      </c>
      <c r="C41" s="1"/>
      <c r="D41" s="1"/>
      <c r="E41" s="5"/>
      <c r="F41" s="5"/>
      <c r="G41" s="5"/>
      <c r="H41" s="5"/>
      <c r="I41" s="101"/>
      <c r="J41" s="100"/>
      <c r="K41" s="100"/>
      <c r="L41" s="100"/>
      <c r="M41" s="100"/>
      <c r="N41" s="100"/>
      <c r="O41" s="100"/>
      <c r="P41" s="100"/>
    </row>
    <row r="42" spans="1:16" x14ac:dyDescent="0.3">
      <c r="A42" s="1"/>
      <c r="B42" s="1" t="s">
        <v>186</v>
      </c>
      <c r="C42" s="1"/>
      <c r="D42" s="1"/>
      <c r="E42" s="92">
        <v>61875</v>
      </c>
      <c r="F42" s="34">
        <v>54000</v>
      </c>
      <c r="G42" s="34">
        <v>54000</v>
      </c>
      <c r="H42" s="92">
        <v>60000</v>
      </c>
      <c r="I42" s="93"/>
      <c r="J42" s="100"/>
      <c r="K42" s="100"/>
      <c r="L42" s="100"/>
      <c r="M42" s="100"/>
      <c r="N42" s="100"/>
      <c r="O42" s="100"/>
      <c r="P42" s="100"/>
    </row>
    <row r="43" spans="1:16" x14ac:dyDescent="0.3">
      <c r="A43" s="1"/>
      <c r="B43" s="1"/>
      <c r="C43" s="1" t="s">
        <v>187</v>
      </c>
      <c r="D43" s="1"/>
      <c r="E43" s="12">
        <v>2300</v>
      </c>
      <c r="F43" s="12">
        <v>1883</v>
      </c>
      <c r="G43" s="12">
        <v>2000</v>
      </c>
      <c r="H43" s="12">
        <v>2000</v>
      </c>
      <c r="I43" s="100"/>
      <c r="J43" s="100"/>
      <c r="K43" s="100"/>
      <c r="L43" s="100"/>
      <c r="M43" s="100"/>
      <c r="N43" s="100"/>
      <c r="O43" s="100"/>
      <c r="P43" s="100"/>
    </row>
    <row r="44" spans="1:16" x14ac:dyDescent="0.3">
      <c r="A44" s="1"/>
      <c r="B44" s="1"/>
      <c r="C44" s="1" t="s">
        <v>188</v>
      </c>
      <c r="D44" s="1"/>
      <c r="E44" s="12">
        <v>300</v>
      </c>
      <c r="F44" s="12">
        <v>366</v>
      </c>
      <c r="G44" s="12">
        <v>400</v>
      </c>
      <c r="H44" s="12">
        <v>300</v>
      </c>
      <c r="I44" s="94"/>
      <c r="J44" s="102"/>
      <c r="K44" s="102"/>
      <c r="L44" s="100"/>
      <c r="M44" s="103"/>
      <c r="N44" s="100"/>
      <c r="O44" s="100"/>
      <c r="P44" s="100"/>
    </row>
    <row r="45" spans="1:16" x14ac:dyDescent="0.3">
      <c r="A45" s="1"/>
      <c r="B45" s="1"/>
      <c r="C45" s="1" t="s">
        <v>189</v>
      </c>
      <c r="D45" s="1"/>
      <c r="E45" s="12">
        <v>1300</v>
      </c>
      <c r="F45" s="12">
        <v>980</v>
      </c>
      <c r="G45" s="12">
        <v>1300</v>
      </c>
      <c r="H45" s="12">
        <v>1300</v>
      </c>
      <c r="I45" s="104"/>
      <c r="J45" s="103"/>
      <c r="K45" s="103"/>
      <c r="L45" s="100"/>
      <c r="M45" s="100"/>
      <c r="N45" s="100"/>
      <c r="O45" s="100"/>
      <c r="P45" s="100"/>
    </row>
    <row r="46" spans="1:16" x14ac:dyDescent="0.3">
      <c r="A46" s="1"/>
      <c r="B46" s="1"/>
      <c r="C46" s="1" t="s">
        <v>190</v>
      </c>
      <c r="D46" s="1"/>
      <c r="E46" s="5">
        <v>61875</v>
      </c>
      <c r="F46" s="12">
        <v>51595</v>
      </c>
      <c r="G46" s="12">
        <v>51595</v>
      </c>
      <c r="H46" s="5">
        <v>53000</v>
      </c>
      <c r="I46" s="103"/>
      <c r="J46" s="103"/>
      <c r="K46" s="105"/>
      <c r="L46" s="100"/>
      <c r="M46" s="100"/>
      <c r="N46" s="100"/>
      <c r="O46" s="100"/>
      <c r="P46" s="100"/>
    </row>
    <row r="47" spans="1:16" x14ac:dyDescent="0.3">
      <c r="A47" s="1"/>
      <c r="B47" s="1" t="s">
        <v>191</v>
      </c>
      <c r="C47" s="1"/>
      <c r="D47" s="1"/>
      <c r="E47" s="31">
        <v>127950</v>
      </c>
      <c r="F47" s="31">
        <f>SUM(F42:F46)+F38</f>
        <v>109229</v>
      </c>
      <c r="G47" s="31">
        <f>SUM(G42:G46)+G38</f>
        <v>109795</v>
      </c>
      <c r="H47" s="31">
        <f>SUM(H42:H46)+H38</f>
        <v>116900</v>
      </c>
      <c r="I47" s="103"/>
      <c r="J47" s="41"/>
      <c r="K47" s="100"/>
      <c r="L47" s="100"/>
      <c r="M47" s="100"/>
      <c r="N47" s="100"/>
      <c r="O47" s="100"/>
      <c r="P47" s="100"/>
    </row>
    <row r="48" spans="1:16" x14ac:dyDescent="0.3">
      <c r="A48" s="1"/>
      <c r="B48" s="1" t="s">
        <v>192</v>
      </c>
      <c r="C48" s="1"/>
      <c r="D48" s="1"/>
      <c r="E48" s="41">
        <v>40</v>
      </c>
      <c r="F48" s="41">
        <v>0</v>
      </c>
      <c r="G48" s="41">
        <v>40</v>
      </c>
      <c r="H48" s="41">
        <v>40</v>
      </c>
      <c r="I48" s="100"/>
      <c r="J48" s="103"/>
      <c r="K48" s="100"/>
      <c r="L48" s="100"/>
      <c r="M48" s="100"/>
      <c r="N48" s="100"/>
      <c r="O48" s="100"/>
      <c r="P48" s="100"/>
    </row>
    <row r="49" spans="1:16" ht="18" thickBot="1" x14ac:dyDescent="0.6">
      <c r="A49" s="1"/>
      <c r="B49" s="1" t="s">
        <v>193</v>
      </c>
      <c r="C49" s="1"/>
      <c r="D49" s="1"/>
      <c r="E49" s="90">
        <v>2000</v>
      </c>
      <c r="F49" s="95">
        <v>1191.95</v>
      </c>
      <c r="G49" s="91">
        <v>2000</v>
      </c>
      <c r="H49" s="90">
        <v>2000</v>
      </c>
      <c r="I49" s="100"/>
      <c r="J49" s="100"/>
      <c r="K49" s="100"/>
      <c r="L49" s="100"/>
      <c r="M49" s="100"/>
      <c r="N49" s="100"/>
      <c r="O49" s="100"/>
      <c r="P49" s="100"/>
    </row>
    <row r="50" spans="1:16" x14ac:dyDescent="0.3">
      <c r="A50" s="1" t="s">
        <v>194</v>
      </c>
      <c r="B50" s="1"/>
      <c r="C50" s="1"/>
      <c r="D50" s="1"/>
      <c r="E50" s="39">
        <f>SUM(E47:E49)</f>
        <v>129990</v>
      </c>
      <c r="F50" s="39">
        <f>SUM(F47:F49)</f>
        <v>110420.95</v>
      </c>
      <c r="G50" s="39">
        <f>SUM(G47:G49)</f>
        <v>111835</v>
      </c>
      <c r="H50" s="39">
        <f>SUM(H47:H49)</f>
        <v>118940</v>
      </c>
      <c r="I50" s="96"/>
      <c r="J50" s="97"/>
    </row>
    <row r="51" spans="1:16" ht="13.95" customHeight="1" x14ac:dyDescent="0.3">
      <c r="A51" s="1" t="s">
        <v>195</v>
      </c>
      <c r="B51" s="1"/>
      <c r="C51" s="1"/>
      <c r="D51" s="1"/>
      <c r="E51" s="5"/>
      <c r="F51" s="5"/>
      <c r="G51" s="5"/>
      <c r="H51" s="5"/>
    </row>
    <row r="52" spans="1:16" hidden="1" x14ac:dyDescent="0.3">
      <c r="A52" s="1"/>
      <c r="B52" s="1" t="s">
        <v>196</v>
      </c>
      <c r="C52" s="1"/>
      <c r="D52" s="1"/>
      <c r="E52" s="5"/>
      <c r="F52" s="12"/>
      <c r="G52" s="12"/>
      <c r="H52" s="5"/>
    </row>
    <row r="53" spans="1:16" ht="14.4" customHeight="1" x14ac:dyDescent="0.35">
      <c r="A53" s="1"/>
      <c r="B53" s="1"/>
      <c r="C53" s="1" t="s">
        <v>197</v>
      </c>
      <c r="D53" s="1"/>
      <c r="E53" s="37">
        <v>0</v>
      </c>
      <c r="F53" s="37">
        <v>0</v>
      </c>
      <c r="G53" s="37">
        <v>0</v>
      </c>
      <c r="H53" s="37">
        <v>0</v>
      </c>
    </row>
    <row r="54" spans="1:16" ht="0.6" hidden="1" customHeight="1" x14ac:dyDescent="0.3">
      <c r="A54" s="1"/>
      <c r="B54" s="1" t="s">
        <v>198</v>
      </c>
      <c r="C54" s="1"/>
      <c r="D54" s="1"/>
      <c r="E54" s="5">
        <f>SUM(E52:E53)</f>
        <v>0</v>
      </c>
      <c r="F54" s="5">
        <f>SUM(F52:F53)</f>
        <v>0</v>
      </c>
      <c r="G54" s="5">
        <f>SUM(G52:G53)</f>
        <v>0</v>
      </c>
      <c r="H54" s="5">
        <f>SUM(H52:H53)</f>
        <v>0</v>
      </c>
    </row>
    <row r="55" spans="1:16" x14ac:dyDescent="0.3">
      <c r="A55" s="1" t="s">
        <v>199</v>
      </c>
      <c r="B55" s="1"/>
      <c r="C55" s="1"/>
      <c r="D55" s="1"/>
      <c r="E55" s="63">
        <f>E54</f>
        <v>0</v>
      </c>
      <c r="F55" s="63">
        <f>F54</f>
        <v>0</v>
      </c>
      <c r="G55" s="63">
        <f>G54</f>
        <v>0</v>
      </c>
      <c r="H55" s="63">
        <f>H54</f>
        <v>0</v>
      </c>
    </row>
    <row r="56" spans="1:16" x14ac:dyDescent="0.3">
      <c r="A56" s="1" t="s">
        <v>200</v>
      </c>
      <c r="B56" s="1"/>
      <c r="C56" s="1"/>
      <c r="D56" s="1"/>
      <c r="E56" s="5"/>
      <c r="F56" s="5"/>
      <c r="G56" s="5"/>
      <c r="H56" s="5"/>
    </row>
    <row r="57" spans="1:16" x14ac:dyDescent="0.3">
      <c r="A57" s="1"/>
      <c r="B57" s="1" t="s">
        <v>201</v>
      </c>
      <c r="C57" s="1"/>
      <c r="D57" s="1"/>
      <c r="E57" s="31"/>
      <c r="F57" s="31"/>
      <c r="G57" s="31"/>
      <c r="H57" s="31"/>
    </row>
    <row r="58" spans="1:16" x14ac:dyDescent="0.3">
      <c r="A58" s="1"/>
      <c r="B58" s="1" t="s">
        <v>202</v>
      </c>
      <c r="C58" s="1"/>
      <c r="D58" s="1"/>
      <c r="E58" s="5"/>
      <c r="F58" s="5"/>
      <c r="G58" s="5"/>
      <c r="H58" s="5"/>
      <c r="I58" s="103"/>
      <c r="J58" s="100"/>
    </row>
    <row r="59" spans="1:16" x14ac:dyDescent="0.3">
      <c r="A59" s="1"/>
      <c r="B59" s="1"/>
      <c r="C59" s="1" t="s">
        <v>203</v>
      </c>
      <c r="D59" s="1"/>
      <c r="E59" s="5"/>
      <c r="F59" s="5"/>
      <c r="G59" s="5"/>
      <c r="H59" s="5"/>
      <c r="I59" s="100"/>
      <c r="J59" s="100"/>
    </row>
    <row r="60" spans="1:16" ht="15" thickBot="1" x14ac:dyDescent="0.35">
      <c r="A60" s="1"/>
      <c r="B60" s="1"/>
      <c r="C60" s="1" t="s">
        <v>204</v>
      </c>
      <c r="D60" s="1"/>
      <c r="E60" s="98">
        <v>15000</v>
      </c>
      <c r="F60" s="33">
        <v>11564.37</v>
      </c>
      <c r="G60" s="33">
        <v>15000</v>
      </c>
      <c r="H60" s="98">
        <v>15000</v>
      </c>
      <c r="I60" s="101"/>
      <c r="J60" s="100"/>
    </row>
    <row r="61" spans="1:16" x14ac:dyDescent="0.3">
      <c r="A61" s="1"/>
      <c r="B61" s="1" t="s">
        <v>205</v>
      </c>
      <c r="C61" s="1"/>
      <c r="D61" s="1"/>
      <c r="E61" s="31">
        <f>SUM(E59:E60)</f>
        <v>15000</v>
      </c>
      <c r="F61" s="31">
        <f t="shared" ref="F61:H61" si="0">SUM(F59:F60)</f>
        <v>11564.37</v>
      </c>
      <c r="G61" s="31">
        <f t="shared" si="0"/>
        <v>15000</v>
      </c>
      <c r="H61" s="31">
        <f t="shared" si="0"/>
        <v>15000</v>
      </c>
      <c r="I61" s="100"/>
      <c r="J61" s="100"/>
    </row>
    <row r="62" spans="1:16" x14ac:dyDescent="0.3">
      <c r="A62" s="1"/>
      <c r="B62" s="1" t="s">
        <v>206</v>
      </c>
      <c r="C62" s="1"/>
      <c r="D62" s="1"/>
      <c r="E62" s="31">
        <v>1000</v>
      </c>
      <c r="F62" s="31">
        <v>450</v>
      </c>
      <c r="G62" s="31">
        <v>850</v>
      </c>
      <c r="H62" s="31">
        <v>800</v>
      </c>
      <c r="I62" s="57"/>
    </row>
    <row r="63" spans="1:16" x14ac:dyDescent="0.3">
      <c r="A63" s="1"/>
      <c r="B63" s="1" t="s">
        <v>207</v>
      </c>
      <c r="C63" s="1"/>
      <c r="D63" s="1"/>
      <c r="E63" s="31"/>
      <c r="F63" s="31"/>
      <c r="G63" s="31"/>
      <c r="H63" s="31"/>
    </row>
    <row r="64" spans="1:16" x14ac:dyDescent="0.3">
      <c r="A64" s="1"/>
      <c r="B64" s="1" t="s">
        <v>208</v>
      </c>
      <c r="C64" s="1"/>
      <c r="D64" s="1"/>
      <c r="F64" s="31"/>
      <c r="G64" s="31"/>
      <c r="H64" s="31"/>
    </row>
    <row r="65" spans="1:12" x14ac:dyDescent="0.3">
      <c r="A65" s="1"/>
      <c r="B65" s="1" t="s">
        <v>209</v>
      </c>
      <c r="C65" s="1"/>
      <c r="D65" s="1"/>
      <c r="E65" s="31"/>
      <c r="F65" s="31"/>
      <c r="G65" s="31"/>
      <c r="H65" s="31"/>
    </row>
    <row r="66" spans="1:12" x14ac:dyDescent="0.3">
      <c r="A66" s="1"/>
      <c r="B66" s="1"/>
      <c r="C66" s="1" t="s">
        <v>210</v>
      </c>
      <c r="D66" s="1"/>
      <c r="E66" s="41">
        <v>0</v>
      </c>
      <c r="F66" s="41">
        <v>2051.5100000000002</v>
      </c>
      <c r="G66" s="41">
        <v>2051.5100000000002</v>
      </c>
      <c r="H66" s="41">
        <v>0</v>
      </c>
    </row>
    <row r="67" spans="1:12" x14ac:dyDescent="0.3">
      <c r="A67" s="1"/>
      <c r="B67" s="1"/>
      <c r="C67" s="1" t="s">
        <v>211</v>
      </c>
      <c r="D67" s="1"/>
      <c r="E67" s="41">
        <v>1000</v>
      </c>
      <c r="F67" s="41">
        <v>900</v>
      </c>
      <c r="G67" s="41">
        <v>1500</v>
      </c>
      <c r="H67" s="41">
        <v>1500</v>
      </c>
    </row>
    <row r="68" spans="1:12" x14ac:dyDescent="0.3">
      <c r="A68" s="1"/>
      <c r="B68" s="1"/>
      <c r="C68" s="1" t="s">
        <v>212</v>
      </c>
      <c r="D68" s="1"/>
      <c r="E68" s="19"/>
      <c r="F68" s="41">
        <v>96.68</v>
      </c>
      <c r="G68" s="41">
        <v>96.68</v>
      </c>
      <c r="H68" s="19"/>
      <c r="L68" s="57"/>
    </row>
    <row r="69" spans="1:12" x14ac:dyDescent="0.3">
      <c r="A69" s="1"/>
      <c r="B69" s="1"/>
      <c r="C69" s="1" t="s">
        <v>213</v>
      </c>
      <c r="D69" s="1"/>
      <c r="E69" s="86">
        <v>0</v>
      </c>
      <c r="F69" s="41">
        <v>1067.02</v>
      </c>
      <c r="G69" s="41">
        <v>1067.02</v>
      </c>
      <c r="H69" s="86">
        <v>0</v>
      </c>
    </row>
    <row r="70" spans="1:12" ht="17.399999999999999" x14ac:dyDescent="0.55000000000000004">
      <c r="A70" s="1"/>
      <c r="B70" s="1" t="s">
        <v>214</v>
      </c>
      <c r="C70" s="1"/>
      <c r="D70" s="1"/>
      <c r="E70" s="91">
        <f>SUM(E66:E69)</f>
        <v>1000</v>
      </c>
      <c r="F70" s="91">
        <v>575.02</v>
      </c>
      <c r="G70" s="91">
        <v>575.02</v>
      </c>
      <c r="H70" s="91">
        <v>1000</v>
      </c>
    </row>
    <row r="71" spans="1:12" x14ac:dyDescent="0.3">
      <c r="A71" s="1" t="s">
        <v>215</v>
      </c>
      <c r="B71" s="1"/>
      <c r="C71" s="1"/>
      <c r="D71" s="1"/>
      <c r="E71" s="63">
        <f>SUM(E61,E62,E70,E55,E57)</f>
        <v>17000</v>
      </c>
      <c r="F71" s="63">
        <f>SUM(F61,F62,F70,F55,F57)</f>
        <v>12589.390000000001</v>
      </c>
      <c r="G71" s="63">
        <f>SUM(G61,G62,G70,G55,G57)</f>
        <v>16425.02</v>
      </c>
      <c r="H71" s="63">
        <f>SUM(H61,H62,H70,H55,H57)</f>
        <v>16800</v>
      </c>
    </row>
    <row r="72" spans="1:12" x14ac:dyDescent="0.3">
      <c r="A72" s="1"/>
      <c r="B72" s="1"/>
      <c r="C72" s="1"/>
      <c r="D72" s="1"/>
      <c r="E72" s="47">
        <f>SUM(E11,E23,E35,E50,E55,E71)</f>
        <v>408612.72</v>
      </c>
      <c r="F72" s="47">
        <f>SUM(F11,F23,F35,F50,F55,F71)</f>
        <v>310332.77</v>
      </c>
      <c r="G72" s="47">
        <f>SUM(G11,G23,G35,G50,G55,G71)</f>
        <v>393062.67000000004</v>
      </c>
      <c r="H72" s="47">
        <f>SUM(H11,H23,H35,H50,H55,H71)</f>
        <v>401607.94</v>
      </c>
      <c r="I72" s="99"/>
    </row>
    <row r="73" spans="1:12" x14ac:dyDescent="0.3">
      <c r="A73" t="s">
        <v>216</v>
      </c>
      <c r="E73" s="53">
        <f>E72+E2</f>
        <v>648711.72</v>
      </c>
      <c r="F73" s="53">
        <f>F72+F2</f>
        <v>546685.08000000007</v>
      </c>
      <c r="G73" s="53">
        <f>G72+G2</f>
        <v>629414.98</v>
      </c>
      <c r="H73" s="53">
        <f>H72+H2</f>
        <v>661399.93999999994</v>
      </c>
      <c r="I73" s="17"/>
    </row>
    <row r="76" spans="1:12" x14ac:dyDescent="0.3">
      <c r="A76" s="100"/>
      <c r="B76" s="100"/>
      <c r="C76" s="100"/>
      <c r="D76" s="100"/>
    </row>
  </sheetData>
  <printOptions headings="1" gridLines="1"/>
  <pageMargins left="1" right="0.25" top="0.75" bottom="0.75" header="0.3" footer="0.3"/>
  <pageSetup scale="70" orientation="landscape" cellComments="asDisplayed" r:id="rId1"/>
  <headerFooter>
    <oddHeader>&amp;CTown of Mazomanie 
2025 Proposed budget</oddHeader>
  </headerFooter>
  <rowBreaks count="1" manualBreakCount="1">
    <brk id="2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5FFDE-1CC3-431E-A617-0489C361D929}">
  <sheetPr>
    <pageSetUpPr fitToPage="1"/>
  </sheetPr>
  <dimension ref="A1:P154"/>
  <sheetViews>
    <sheetView tabSelected="1" zoomScale="70" zoomScaleNormal="70" workbookViewId="0">
      <pane xSplit="5" ySplit="1" topLeftCell="F118" activePane="bottomRight" state="frozen"/>
      <selection pane="topRight" activeCell="F1" sqref="F1"/>
      <selection pane="bottomLeft" activeCell="A2" sqref="A2"/>
      <selection pane="bottomRight" activeCell="G152" sqref="G152"/>
    </sheetView>
  </sheetViews>
  <sheetFormatPr defaultRowHeight="14.4" x14ac:dyDescent="0.3"/>
  <cols>
    <col min="1" max="1" width="8.109375" style="38" customWidth="1"/>
    <col min="2" max="2" width="13.77734375" style="38" customWidth="1"/>
    <col min="3" max="3" width="20" style="38" customWidth="1"/>
    <col min="4" max="4" width="28.109375" style="38" customWidth="1"/>
    <col min="5" max="5" width="21.6640625" style="38" hidden="1" customWidth="1"/>
    <col min="6" max="7" width="18.33203125" style="5" customWidth="1"/>
    <col min="8" max="8" width="16.88671875" style="5" customWidth="1"/>
    <col min="9" max="9" width="18.33203125" style="5" customWidth="1"/>
    <col min="10" max="10" width="9.6640625" style="6" customWidth="1"/>
    <col min="11" max="11" width="11.6640625" style="7" customWidth="1"/>
    <col min="12" max="13" width="11.5546875" bestFit="1" customWidth="1"/>
  </cols>
  <sheetData>
    <row r="1" spans="1:12" ht="28.95" customHeight="1" x14ac:dyDescent="0.55000000000000004">
      <c r="A1" s="1" t="s">
        <v>0</v>
      </c>
      <c r="B1" s="1"/>
      <c r="C1" s="1"/>
      <c r="D1" s="1"/>
      <c r="E1" s="1"/>
      <c r="F1" s="2" t="s">
        <v>1</v>
      </c>
      <c r="G1" s="3" t="s">
        <v>2</v>
      </c>
      <c r="H1" s="3" t="s">
        <v>3</v>
      </c>
      <c r="I1" s="2" t="s">
        <v>4</v>
      </c>
      <c r="J1" s="110"/>
      <c r="K1" s="20"/>
      <c r="L1" s="100"/>
    </row>
    <row r="2" spans="1:12" x14ac:dyDescent="0.3">
      <c r="A2" s="1"/>
      <c r="B2" s="1" t="s">
        <v>5</v>
      </c>
      <c r="C2" s="1"/>
      <c r="D2" s="1"/>
      <c r="E2" s="1"/>
    </row>
    <row r="3" spans="1:12" x14ac:dyDescent="0.3">
      <c r="A3" s="1"/>
      <c r="B3" s="1"/>
      <c r="C3" s="1" t="s">
        <v>6</v>
      </c>
      <c r="D3" s="1"/>
      <c r="E3" s="1"/>
      <c r="F3" s="8"/>
      <c r="G3" s="8"/>
      <c r="H3" s="8"/>
      <c r="I3" s="8"/>
    </row>
    <row r="4" spans="1:12" x14ac:dyDescent="0.3">
      <c r="A4" s="1"/>
      <c r="B4" s="1"/>
      <c r="C4" s="1"/>
      <c r="D4" s="1" t="s">
        <v>7</v>
      </c>
      <c r="E4" s="1"/>
      <c r="F4" s="8">
        <v>800</v>
      </c>
      <c r="G4" s="8">
        <v>455</v>
      </c>
      <c r="H4" s="8">
        <v>630</v>
      </c>
      <c r="I4" s="8">
        <v>800</v>
      </c>
    </row>
    <row r="5" spans="1:12" ht="15.6" thickBot="1" x14ac:dyDescent="0.4">
      <c r="A5" s="1"/>
      <c r="B5" s="1"/>
      <c r="C5" s="1"/>
      <c r="D5" s="1" t="s">
        <v>8</v>
      </c>
      <c r="E5" s="1"/>
      <c r="F5" s="9">
        <v>4750</v>
      </c>
      <c r="G5" s="10">
        <v>3562.5</v>
      </c>
      <c r="H5" s="10">
        <v>4750</v>
      </c>
      <c r="I5" s="9">
        <v>4750</v>
      </c>
    </row>
    <row r="6" spans="1:12" x14ac:dyDescent="0.3">
      <c r="A6" s="1"/>
      <c r="B6" s="1"/>
      <c r="C6" s="1" t="s">
        <v>9</v>
      </c>
      <c r="D6" s="1"/>
      <c r="E6" s="1"/>
      <c r="F6" s="11">
        <f>SUM(F4:F5)</f>
        <v>5550</v>
      </c>
      <c r="G6" s="11">
        <f>SUM(G4:G5)</f>
        <v>4017.5</v>
      </c>
      <c r="H6" s="11">
        <f>SUM(H4:H5)</f>
        <v>5380</v>
      </c>
      <c r="I6" s="11">
        <f>SUM(I4:I5)</f>
        <v>5550</v>
      </c>
    </row>
    <row r="7" spans="1:12" ht="28.95" customHeight="1" x14ac:dyDescent="0.3">
      <c r="A7" s="1"/>
      <c r="B7" s="1"/>
      <c r="C7" s="1" t="s">
        <v>10</v>
      </c>
      <c r="D7" s="1"/>
      <c r="E7" s="1"/>
      <c r="F7" s="8"/>
      <c r="G7" s="8"/>
      <c r="H7" s="8"/>
      <c r="I7" s="8"/>
    </row>
    <row r="8" spans="1:12" ht="22.95" customHeight="1" x14ac:dyDescent="0.3">
      <c r="A8" s="1"/>
      <c r="B8" s="1"/>
      <c r="C8" s="1"/>
      <c r="D8" s="1" t="s">
        <v>11</v>
      </c>
      <c r="E8" s="1"/>
      <c r="F8" s="8"/>
      <c r="G8" s="12"/>
      <c r="H8" s="12"/>
      <c r="I8" s="8"/>
      <c r="J8" s="13"/>
    </row>
    <row r="9" spans="1:12" x14ac:dyDescent="0.3">
      <c r="A9" s="1"/>
      <c r="B9" s="1"/>
      <c r="C9" s="1"/>
      <c r="D9" s="1" t="s">
        <v>12</v>
      </c>
      <c r="E9" s="1"/>
      <c r="F9" s="8">
        <v>440</v>
      </c>
      <c r="G9" s="8">
        <v>400</v>
      </c>
      <c r="H9" s="8">
        <v>480</v>
      </c>
      <c r="I9" s="8">
        <v>480</v>
      </c>
    </row>
    <row r="10" spans="1:12" ht="15.6" thickBot="1" x14ac:dyDescent="0.4">
      <c r="A10" s="1"/>
      <c r="B10" s="1"/>
      <c r="C10" s="1"/>
      <c r="D10" s="1" t="s">
        <v>13</v>
      </c>
      <c r="E10" s="1"/>
      <c r="F10" s="14">
        <v>2800</v>
      </c>
      <c r="G10" s="10">
        <v>0</v>
      </c>
      <c r="H10" s="10">
        <v>2800</v>
      </c>
      <c r="I10" s="14">
        <v>2800</v>
      </c>
    </row>
    <row r="11" spans="1:12" x14ac:dyDescent="0.3">
      <c r="A11" s="1"/>
      <c r="B11" s="1"/>
      <c r="C11" s="1" t="s">
        <v>14</v>
      </c>
      <c r="D11" s="1"/>
      <c r="E11" s="1"/>
      <c r="F11" s="15">
        <f>SUM(F9:F10)</f>
        <v>3240</v>
      </c>
      <c r="G11" s="15">
        <f>SUM(G8:G10)</f>
        <v>400</v>
      </c>
      <c r="H11" s="15">
        <f>SUM(H8:H10)</f>
        <v>3280</v>
      </c>
      <c r="I11" s="15">
        <f t="shared" ref="I11" si="0">SUM(I9:I10)</f>
        <v>3280</v>
      </c>
    </row>
    <row r="12" spans="1:12" ht="28.95" customHeight="1" x14ac:dyDescent="0.3">
      <c r="A12" s="1"/>
      <c r="B12" s="1"/>
      <c r="C12" s="1" t="s">
        <v>15</v>
      </c>
      <c r="D12" s="1"/>
      <c r="E12" s="1"/>
      <c r="F12" s="8"/>
      <c r="G12" s="8"/>
      <c r="H12" s="8"/>
      <c r="I12" s="8"/>
    </row>
    <row r="13" spans="1:12" x14ac:dyDescent="0.3">
      <c r="A13" s="1"/>
      <c r="B13" s="1"/>
      <c r="C13" s="1"/>
      <c r="D13" s="1" t="s">
        <v>16</v>
      </c>
      <c r="E13" s="1"/>
      <c r="F13" s="8">
        <v>200</v>
      </c>
      <c r="G13" s="8">
        <v>0</v>
      </c>
      <c r="H13" s="8">
        <v>200</v>
      </c>
      <c r="I13" s="8">
        <v>200</v>
      </c>
    </row>
    <row r="14" spans="1:12" x14ac:dyDescent="0.3">
      <c r="A14" s="1"/>
      <c r="B14" s="1"/>
      <c r="C14" s="1"/>
      <c r="D14" s="1" t="s">
        <v>17</v>
      </c>
      <c r="E14" s="1"/>
      <c r="F14" s="8">
        <v>2600</v>
      </c>
      <c r="G14" s="8">
        <v>1515</v>
      </c>
      <c r="H14" s="8">
        <v>2200</v>
      </c>
      <c r="I14" s="8">
        <v>2200</v>
      </c>
    </row>
    <row r="15" spans="1:12" ht="15" x14ac:dyDescent="0.35">
      <c r="A15" s="1"/>
      <c r="B15" s="1"/>
      <c r="C15" s="1"/>
      <c r="D15" s="1" t="s">
        <v>8</v>
      </c>
      <c r="E15" s="1"/>
      <c r="F15" s="16">
        <v>7500</v>
      </c>
      <c r="G15" s="10">
        <v>5625</v>
      </c>
      <c r="H15" s="10">
        <v>7500</v>
      </c>
      <c r="I15" s="16">
        <v>7500</v>
      </c>
      <c r="L15" s="17"/>
    </row>
    <row r="16" spans="1:12" x14ac:dyDescent="0.3">
      <c r="A16" s="1"/>
      <c r="B16" s="1"/>
      <c r="C16" s="1" t="s">
        <v>18</v>
      </c>
      <c r="D16" s="1"/>
      <c r="E16" s="1"/>
      <c r="F16" s="15">
        <f>SUM(F13:F15)</f>
        <v>10300</v>
      </c>
      <c r="G16" s="15">
        <f>SUM(G13:G15)</f>
        <v>7140</v>
      </c>
      <c r="H16" s="15">
        <f>SUM(H13:H15)</f>
        <v>9900</v>
      </c>
      <c r="I16" s="15">
        <f>SUM(I13:I15)</f>
        <v>9900</v>
      </c>
      <c r="L16" s="17"/>
    </row>
    <row r="17" spans="1:14" ht="28.95" customHeight="1" x14ac:dyDescent="0.3">
      <c r="A17" s="1"/>
      <c r="B17" s="1" t="s">
        <v>19</v>
      </c>
      <c r="C17" s="1"/>
      <c r="D17" s="1"/>
      <c r="E17" s="18"/>
      <c r="F17" s="19">
        <f>SUM(F6,F11,F16)</f>
        <v>19090</v>
      </c>
      <c r="G17" s="19">
        <f>SUM(G6,G11,G16)</f>
        <v>11557.5</v>
      </c>
      <c r="H17" s="19">
        <f>SUM(H6,H11,H16)</f>
        <v>18560</v>
      </c>
      <c r="I17" s="19">
        <f>SUM(I6,I11,I16)</f>
        <v>18730</v>
      </c>
    </row>
    <row r="18" spans="1:14" ht="28.95" customHeight="1" x14ac:dyDescent="0.3">
      <c r="A18" s="1"/>
      <c r="B18" s="1" t="s">
        <v>20</v>
      </c>
      <c r="C18" s="1"/>
      <c r="D18" s="1"/>
      <c r="E18" s="18"/>
      <c r="F18" s="19">
        <v>6000</v>
      </c>
      <c r="G18" s="19">
        <v>1508.7</v>
      </c>
      <c r="H18" s="19">
        <v>2000</v>
      </c>
      <c r="I18" s="19">
        <v>4000</v>
      </c>
      <c r="J18" s="13"/>
      <c r="K18" s="20"/>
    </row>
    <row r="19" spans="1:14" x14ac:dyDescent="0.3">
      <c r="A19" s="1"/>
      <c r="B19" s="1" t="s">
        <v>21</v>
      </c>
      <c r="C19" s="1"/>
      <c r="D19" s="1"/>
      <c r="E19" s="18"/>
      <c r="F19" s="8"/>
      <c r="G19" s="8"/>
      <c r="H19" s="8"/>
      <c r="I19" s="8"/>
    </row>
    <row r="20" spans="1:14" x14ac:dyDescent="0.3">
      <c r="A20" s="1"/>
      <c r="B20" s="1"/>
      <c r="C20" s="1" t="s">
        <v>22</v>
      </c>
      <c r="D20" s="1"/>
      <c r="E20" s="18"/>
      <c r="F20" s="8"/>
      <c r="G20" s="8"/>
      <c r="H20" s="8"/>
      <c r="I20" s="8"/>
    </row>
    <row r="21" spans="1:14" x14ac:dyDescent="0.3">
      <c r="A21" s="1"/>
      <c r="B21" s="1"/>
      <c r="C21" s="1"/>
      <c r="D21" s="1" t="s">
        <v>16</v>
      </c>
      <c r="E21" s="18"/>
      <c r="F21" s="8">
        <v>100</v>
      </c>
      <c r="G21" s="12">
        <v>32.4</v>
      </c>
      <c r="H21" s="12">
        <v>32.4</v>
      </c>
      <c r="I21" s="8">
        <v>100</v>
      </c>
      <c r="J21" s="13"/>
      <c r="K21" s="20"/>
    </row>
    <row r="22" spans="1:14" x14ac:dyDescent="0.3">
      <c r="A22" s="1"/>
      <c r="B22" s="1"/>
      <c r="C22" s="1"/>
      <c r="D22" s="1" t="s">
        <v>23</v>
      </c>
      <c r="E22" s="18"/>
      <c r="F22" s="8">
        <v>10501.32</v>
      </c>
      <c r="G22" s="8">
        <v>8751.1</v>
      </c>
      <c r="H22" s="8">
        <v>10501.32</v>
      </c>
      <c r="I22" s="12">
        <v>11001.24</v>
      </c>
      <c r="J22" s="21"/>
      <c r="L22" s="22"/>
    </row>
    <row r="23" spans="1:14" x14ac:dyDescent="0.3">
      <c r="A23" s="1"/>
      <c r="B23" s="1"/>
      <c r="C23" s="1"/>
      <c r="D23" s="1" t="s">
        <v>17</v>
      </c>
      <c r="E23" s="18"/>
      <c r="F23" s="8">
        <v>1000</v>
      </c>
      <c r="G23" s="8">
        <v>700</v>
      </c>
      <c r="H23" s="8">
        <v>840</v>
      </c>
      <c r="I23" s="8">
        <v>1000</v>
      </c>
      <c r="L23" s="17"/>
    </row>
    <row r="24" spans="1:14" x14ac:dyDescent="0.3">
      <c r="A24" s="1"/>
      <c r="B24" s="1"/>
      <c r="C24" s="1"/>
      <c r="D24" s="1" t="s">
        <v>24</v>
      </c>
      <c r="E24" s="18"/>
      <c r="F24" s="8">
        <v>19965.62</v>
      </c>
      <c r="G24" s="8">
        <v>17897.5</v>
      </c>
      <c r="H24" s="8">
        <v>19965.62</v>
      </c>
      <c r="I24" s="12">
        <v>20565</v>
      </c>
      <c r="J24" s="13"/>
      <c r="K24" s="20"/>
      <c r="L24" s="17"/>
      <c r="M24" s="17"/>
    </row>
    <row r="25" spans="1:14" ht="15.6" thickBot="1" x14ac:dyDescent="0.4">
      <c r="A25" s="1"/>
      <c r="B25" s="1"/>
      <c r="C25" s="1"/>
      <c r="D25" s="1" t="s">
        <v>25</v>
      </c>
      <c r="E25" s="18"/>
      <c r="F25" s="9">
        <v>3500</v>
      </c>
      <c r="G25" s="10">
        <v>2555.8000000000002</v>
      </c>
      <c r="H25" s="10">
        <v>3000</v>
      </c>
      <c r="I25" s="25">
        <v>3500</v>
      </c>
      <c r="J25" s="13"/>
      <c r="K25" s="26"/>
      <c r="L25" s="17"/>
    </row>
    <row r="26" spans="1:14" x14ac:dyDescent="0.3">
      <c r="A26" s="1"/>
      <c r="B26" s="1"/>
      <c r="C26" s="1" t="s">
        <v>26</v>
      </c>
      <c r="D26" s="1"/>
      <c r="E26" s="18"/>
      <c r="F26" s="15">
        <f>SUM(F21:F25)</f>
        <v>35066.94</v>
      </c>
      <c r="G26" s="15">
        <f>SUM(G21:G25)</f>
        <v>29936.799999999999</v>
      </c>
      <c r="H26" s="15">
        <f>SUM(H21:H25)</f>
        <v>34339.339999999997</v>
      </c>
      <c r="I26" s="15">
        <f>SUM(I21:I25)</f>
        <v>36166.239999999998</v>
      </c>
    </row>
    <row r="27" spans="1:14" ht="28.95" customHeight="1" x14ac:dyDescent="0.3">
      <c r="A27" s="1"/>
      <c r="B27" s="1"/>
      <c r="C27" s="1" t="s">
        <v>27</v>
      </c>
      <c r="D27" s="1"/>
      <c r="E27" s="1"/>
    </row>
    <row r="28" spans="1:14" x14ac:dyDescent="0.3">
      <c r="A28" s="1"/>
      <c r="B28" s="1"/>
      <c r="C28" s="1"/>
      <c r="D28" s="1" t="s">
        <v>28</v>
      </c>
      <c r="E28" s="1"/>
      <c r="F28" s="5">
        <v>200</v>
      </c>
      <c r="G28" s="12">
        <v>200</v>
      </c>
      <c r="H28" s="12">
        <v>200</v>
      </c>
      <c r="I28" s="5">
        <v>200</v>
      </c>
      <c r="L28" s="5"/>
    </row>
    <row r="29" spans="1:14" x14ac:dyDescent="0.3">
      <c r="A29" s="1"/>
      <c r="B29" s="1"/>
      <c r="C29" s="1"/>
      <c r="D29" s="1" t="s">
        <v>29</v>
      </c>
      <c r="E29" s="1"/>
      <c r="F29" s="12">
        <v>4000</v>
      </c>
      <c r="G29" s="8">
        <v>3802.38</v>
      </c>
      <c r="H29" s="8">
        <v>4200</v>
      </c>
      <c r="I29" s="12">
        <v>4200</v>
      </c>
    </row>
    <row r="30" spans="1:14" x14ac:dyDescent="0.3">
      <c r="A30" s="1"/>
      <c r="B30" s="1"/>
      <c r="C30" s="1"/>
      <c r="D30" s="1" t="s">
        <v>30</v>
      </c>
      <c r="E30" s="1"/>
      <c r="F30" s="8">
        <v>13000</v>
      </c>
      <c r="G30" s="12">
        <v>8155.06</v>
      </c>
      <c r="H30" s="12">
        <v>13000</v>
      </c>
      <c r="I30" s="8">
        <v>13000</v>
      </c>
      <c r="J30" s="21"/>
    </row>
    <row r="31" spans="1:14" x14ac:dyDescent="0.3">
      <c r="A31" s="1"/>
      <c r="B31" s="1"/>
      <c r="C31" s="1"/>
      <c r="D31" s="1" t="s">
        <v>31</v>
      </c>
      <c r="E31" s="1"/>
      <c r="F31" s="27">
        <v>2500</v>
      </c>
      <c r="G31" s="5">
        <v>3573.46</v>
      </c>
      <c r="H31" s="5">
        <v>3700</v>
      </c>
      <c r="I31" s="27">
        <v>2500</v>
      </c>
      <c r="J31" s="13"/>
      <c r="K31" s="20"/>
      <c r="L31" s="100"/>
      <c r="M31" s="100"/>
      <c r="N31" s="100"/>
    </row>
    <row r="32" spans="1:14" x14ac:dyDescent="0.3">
      <c r="A32" s="1"/>
      <c r="B32" s="1"/>
      <c r="C32" s="1"/>
      <c r="D32" s="1" t="s">
        <v>32</v>
      </c>
      <c r="E32" s="1"/>
      <c r="F32" s="27">
        <v>350</v>
      </c>
      <c r="G32" s="8">
        <v>0</v>
      </c>
      <c r="H32" s="12">
        <v>350</v>
      </c>
      <c r="I32" s="27">
        <v>350</v>
      </c>
      <c r="J32" s="21"/>
    </row>
    <row r="33" spans="1:13" x14ac:dyDescent="0.3">
      <c r="A33" s="1"/>
      <c r="B33" s="1"/>
      <c r="C33" s="1"/>
      <c r="D33" s="1" t="s">
        <v>33</v>
      </c>
      <c r="E33" s="1"/>
      <c r="F33" s="5">
        <v>400</v>
      </c>
      <c r="G33" s="5">
        <v>345.01</v>
      </c>
      <c r="H33" s="5">
        <v>400</v>
      </c>
      <c r="I33" s="5">
        <v>400</v>
      </c>
    </row>
    <row r="34" spans="1:13" x14ac:dyDescent="0.3">
      <c r="A34" s="1"/>
      <c r="B34" s="1"/>
      <c r="C34" s="1"/>
      <c r="D34" s="1" t="s">
        <v>34</v>
      </c>
      <c r="E34" s="1"/>
      <c r="F34" s="5">
        <v>1000</v>
      </c>
      <c r="G34" s="5">
        <v>0</v>
      </c>
      <c r="H34" s="5">
        <v>1000</v>
      </c>
      <c r="I34" s="5">
        <v>1000</v>
      </c>
    </row>
    <row r="35" spans="1:13" x14ac:dyDescent="0.3">
      <c r="A35" s="1"/>
      <c r="B35" s="1"/>
      <c r="C35" s="1"/>
      <c r="D35" s="1" t="s">
        <v>35</v>
      </c>
      <c r="E35" s="1"/>
      <c r="F35" s="8">
        <v>3332</v>
      </c>
      <c r="G35" s="5">
        <v>2121.3200000000002</v>
      </c>
      <c r="H35" s="5">
        <v>3332</v>
      </c>
      <c r="I35" s="8">
        <v>3332</v>
      </c>
      <c r="J35" s="13"/>
      <c r="K35" s="20"/>
      <c r="L35" s="100"/>
      <c r="M35" s="100"/>
    </row>
    <row r="36" spans="1:13" x14ac:dyDescent="0.3">
      <c r="A36" s="1"/>
      <c r="B36" s="1"/>
      <c r="C36" s="1" t="s">
        <v>36</v>
      </c>
      <c r="D36" s="1"/>
      <c r="E36" s="1"/>
      <c r="F36" s="29">
        <f>SUM(F28:F35)</f>
        <v>24782</v>
      </c>
      <c r="G36" s="29">
        <f>SUM(G28:G35)</f>
        <v>18197.230000000003</v>
      </c>
      <c r="H36" s="29">
        <f>SUM(H28:H35)</f>
        <v>26182</v>
      </c>
      <c r="I36" s="29">
        <f>SUM(I28:I35)</f>
        <v>24982</v>
      </c>
    </row>
    <row r="37" spans="1:13" ht="28.95" customHeight="1" thickBot="1" x14ac:dyDescent="0.35">
      <c r="A37" s="1"/>
      <c r="B37" s="1"/>
      <c r="C37" s="1"/>
      <c r="D37" s="1"/>
      <c r="E37" s="1"/>
      <c r="F37" s="30"/>
      <c r="I37" s="30"/>
    </row>
    <row r="38" spans="1:13" x14ac:dyDescent="0.3">
      <c r="A38" s="1"/>
      <c r="B38" s="1" t="s">
        <v>37</v>
      </c>
      <c r="C38" s="1"/>
      <c r="D38" s="1"/>
      <c r="E38" s="1"/>
      <c r="F38" s="31">
        <f>SUM(F26,F36,F37)</f>
        <v>59848.94</v>
      </c>
      <c r="G38" s="31">
        <f>SUM(G26,G36,G37)</f>
        <v>48134.03</v>
      </c>
      <c r="H38" s="31">
        <f>SUM(H26,H36,H37)</f>
        <v>60521.34</v>
      </c>
      <c r="I38" s="31">
        <f>SUM(I26,I36,I37)</f>
        <v>61148.24</v>
      </c>
    </row>
    <row r="39" spans="1:13" ht="28.95" customHeight="1" x14ac:dyDescent="0.3">
      <c r="A39" s="1"/>
      <c r="B39" s="1" t="s">
        <v>38</v>
      </c>
      <c r="C39" s="1"/>
      <c r="D39" s="1"/>
      <c r="E39" s="1"/>
    </row>
    <row r="40" spans="1:13" x14ac:dyDescent="0.3">
      <c r="A40" s="1"/>
      <c r="B40" s="1"/>
      <c r="C40" s="1" t="s">
        <v>39</v>
      </c>
      <c r="D40" s="1"/>
      <c r="E40" s="1"/>
      <c r="F40" s="12">
        <v>800</v>
      </c>
      <c r="G40" s="12">
        <v>620.12</v>
      </c>
      <c r="H40" s="12">
        <v>800</v>
      </c>
      <c r="I40" s="12">
        <v>500</v>
      </c>
      <c r="J40" s="13"/>
      <c r="K40" s="20"/>
    </row>
    <row r="41" spans="1:13" ht="15.6" thickBot="1" x14ac:dyDescent="0.4">
      <c r="A41" s="1"/>
      <c r="B41" s="1"/>
      <c r="C41" s="1" t="s">
        <v>40</v>
      </c>
      <c r="D41" s="1"/>
      <c r="E41" s="1"/>
      <c r="F41" s="9">
        <v>4000</v>
      </c>
      <c r="G41" s="32">
        <v>3300.5</v>
      </c>
      <c r="H41" s="32">
        <v>4000</v>
      </c>
      <c r="I41" s="9">
        <v>2000</v>
      </c>
      <c r="J41" s="13"/>
      <c r="K41" s="20"/>
    </row>
    <row r="42" spans="1:13" x14ac:dyDescent="0.3">
      <c r="A42" s="1"/>
      <c r="B42" s="1" t="s">
        <v>41</v>
      </c>
      <c r="C42" s="1"/>
      <c r="D42" s="1"/>
      <c r="E42" s="1"/>
      <c r="F42" s="31">
        <f>SUM(F40:F41)</f>
        <v>4800</v>
      </c>
      <c r="G42" s="31">
        <f>SUM(G40:G41)</f>
        <v>3920.62</v>
      </c>
      <c r="H42" s="31">
        <f>SUM(H40:H41)</f>
        <v>4800</v>
      </c>
      <c r="I42" s="31">
        <f>SUM(I40:I41)</f>
        <v>2500</v>
      </c>
    </row>
    <row r="43" spans="1:13" x14ac:dyDescent="0.3">
      <c r="A43" s="1"/>
      <c r="B43" s="1"/>
      <c r="C43" s="1" t="s">
        <v>42</v>
      </c>
      <c r="D43" s="1"/>
      <c r="E43" s="1"/>
      <c r="F43" s="31">
        <v>0</v>
      </c>
      <c r="G43" s="31">
        <v>0</v>
      </c>
      <c r="H43" s="31">
        <v>0</v>
      </c>
      <c r="I43" s="31">
        <v>0</v>
      </c>
    </row>
    <row r="44" spans="1:13" ht="28.95" customHeight="1" x14ac:dyDescent="0.3">
      <c r="A44" s="1"/>
      <c r="B44" s="1" t="s">
        <v>43</v>
      </c>
      <c r="C44" s="1"/>
      <c r="D44" s="1"/>
      <c r="E44" s="1"/>
    </row>
    <row r="45" spans="1:13" ht="16.2" customHeight="1" x14ac:dyDescent="0.3">
      <c r="A45" s="1"/>
      <c r="B45" s="1"/>
      <c r="C45" s="1" t="s">
        <v>44</v>
      </c>
      <c r="D45" s="1"/>
      <c r="E45" s="1"/>
      <c r="F45" s="8">
        <v>0</v>
      </c>
      <c r="G45" s="8">
        <v>0</v>
      </c>
      <c r="H45" s="5">
        <v>0</v>
      </c>
      <c r="I45" s="8">
        <v>0</v>
      </c>
      <c r="J45" s="21"/>
    </row>
    <row r="46" spans="1:13" ht="15" thickBot="1" x14ac:dyDescent="0.35">
      <c r="A46" s="1"/>
      <c r="B46" s="1"/>
      <c r="C46" s="1" t="s">
        <v>45</v>
      </c>
      <c r="D46" s="1"/>
      <c r="E46" s="1"/>
      <c r="F46" s="33">
        <v>9000</v>
      </c>
      <c r="G46" s="34">
        <v>9000</v>
      </c>
      <c r="H46" s="34">
        <v>9000</v>
      </c>
      <c r="I46" s="33">
        <v>9000</v>
      </c>
    </row>
    <row r="47" spans="1:13" x14ac:dyDescent="0.3">
      <c r="A47" s="1"/>
      <c r="B47" s="1" t="s">
        <v>46</v>
      </c>
      <c r="C47" s="1"/>
      <c r="D47" s="1"/>
      <c r="E47" s="1"/>
      <c r="F47" s="31">
        <f>SUM(F45:F46)</f>
        <v>9000</v>
      </c>
      <c r="G47" s="31">
        <f>SUM(G45:G46)</f>
        <v>9000</v>
      </c>
      <c r="H47" s="31">
        <f>SUM(H45:H46)</f>
        <v>9000</v>
      </c>
      <c r="I47" s="31">
        <f>SUM(I45:I46)</f>
        <v>9000</v>
      </c>
    </row>
    <row r="48" spans="1:13" ht="28.95" customHeight="1" x14ac:dyDescent="0.3">
      <c r="A48" s="1"/>
      <c r="B48" s="1" t="s">
        <v>47</v>
      </c>
      <c r="C48" s="1"/>
      <c r="D48" s="1"/>
      <c r="E48" s="1"/>
    </row>
    <row r="49" spans="1:12" x14ac:dyDescent="0.3">
      <c r="A49" s="1"/>
      <c r="B49" s="1"/>
      <c r="C49" s="1" t="s">
        <v>48</v>
      </c>
      <c r="D49" s="1"/>
      <c r="E49" s="1"/>
    </row>
    <row r="50" spans="1:12" x14ac:dyDescent="0.3">
      <c r="A50" s="1"/>
      <c r="B50" s="1"/>
      <c r="C50" s="1"/>
      <c r="D50" s="1" t="s">
        <v>16</v>
      </c>
      <c r="E50" s="1"/>
      <c r="F50" s="8">
        <v>175</v>
      </c>
      <c r="G50" s="8">
        <v>0</v>
      </c>
      <c r="H50" s="8">
        <v>175</v>
      </c>
      <c r="I50" s="8">
        <v>175</v>
      </c>
      <c r="J50" s="35"/>
    </row>
    <row r="51" spans="1:12" x14ac:dyDescent="0.3">
      <c r="A51" s="1"/>
      <c r="B51" s="1"/>
      <c r="C51" s="1"/>
      <c r="D51" s="1" t="s">
        <v>17</v>
      </c>
      <c r="E51" s="1"/>
      <c r="F51" s="8">
        <v>500</v>
      </c>
      <c r="G51" s="8">
        <v>280</v>
      </c>
      <c r="H51" s="8">
        <v>420</v>
      </c>
      <c r="I51" s="8">
        <v>500</v>
      </c>
      <c r="J51" s="36"/>
    </row>
    <row r="52" spans="1:12" ht="15" x14ac:dyDescent="0.35">
      <c r="A52" s="1"/>
      <c r="B52" s="1"/>
      <c r="C52" s="1"/>
      <c r="D52" s="1" t="s">
        <v>24</v>
      </c>
      <c r="E52" s="1"/>
      <c r="F52" s="16">
        <v>12182</v>
      </c>
      <c r="G52" s="10">
        <v>9136.5</v>
      </c>
      <c r="H52" s="10">
        <v>12182</v>
      </c>
      <c r="I52" s="13">
        <v>12547</v>
      </c>
      <c r="J52" s="13"/>
      <c r="K52" s="20"/>
      <c r="L52" s="100"/>
    </row>
    <row r="53" spans="1:12" x14ac:dyDescent="0.3">
      <c r="A53" s="1"/>
      <c r="B53" s="1"/>
      <c r="C53" s="1" t="s">
        <v>49</v>
      </c>
      <c r="D53" s="1"/>
      <c r="E53" s="1"/>
      <c r="F53" s="19">
        <f>SUM(F50:F52)</f>
        <v>12857</v>
      </c>
      <c r="G53" s="19">
        <f>SUM(G50:G52)</f>
        <v>9416.5</v>
      </c>
      <c r="H53" s="19">
        <f>SUM(H50:H52)</f>
        <v>12777</v>
      </c>
      <c r="I53" s="19">
        <f>SUM(I50:I52)</f>
        <v>13222</v>
      </c>
    </row>
    <row r="54" spans="1:12" ht="24.6" customHeight="1" x14ac:dyDescent="0.3">
      <c r="A54" s="1"/>
      <c r="B54" s="1"/>
      <c r="C54" s="1"/>
      <c r="D54" s="1"/>
      <c r="E54" s="1"/>
      <c r="F54" s="31"/>
      <c r="G54" s="31"/>
      <c r="H54" s="31"/>
      <c r="I54" s="31"/>
    </row>
    <row r="55" spans="1:12" ht="28.95" customHeight="1" x14ac:dyDescent="0.3">
      <c r="A55" s="1"/>
      <c r="B55" s="1" t="s">
        <v>50</v>
      </c>
      <c r="C55" s="1"/>
      <c r="D55" s="1"/>
      <c r="E55" s="18"/>
    </row>
    <row r="56" spans="1:12" x14ac:dyDescent="0.3">
      <c r="A56" s="1"/>
      <c r="B56" s="1"/>
      <c r="C56" s="1" t="s">
        <v>51</v>
      </c>
      <c r="D56" s="1"/>
      <c r="E56" s="18"/>
      <c r="F56" s="5">
        <v>2800</v>
      </c>
      <c r="G56" s="5">
        <v>2113.58</v>
      </c>
      <c r="H56" s="5">
        <v>2800</v>
      </c>
      <c r="I56" s="5">
        <v>2800</v>
      </c>
    </row>
    <row r="57" spans="1:12" x14ac:dyDescent="0.3">
      <c r="A57" s="1"/>
      <c r="B57" s="1"/>
      <c r="C57" s="1" t="s">
        <v>52</v>
      </c>
      <c r="D57" s="1"/>
      <c r="E57" s="18"/>
      <c r="F57" s="5">
        <v>3000</v>
      </c>
      <c r="G57" s="5">
        <v>2441.7600000000002</v>
      </c>
      <c r="H57" s="5">
        <v>3000</v>
      </c>
      <c r="I57" s="5">
        <v>3000</v>
      </c>
    </row>
    <row r="58" spans="1:12" x14ac:dyDescent="0.3">
      <c r="A58" s="1"/>
      <c r="B58" s="1"/>
      <c r="C58" s="1" t="s">
        <v>53</v>
      </c>
      <c r="D58" s="1"/>
      <c r="E58" s="18"/>
      <c r="F58" s="8">
        <v>1520</v>
      </c>
      <c r="G58" s="12">
        <v>1356.73</v>
      </c>
      <c r="H58" s="12">
        <v>1500</v>
      </c>
      <c r="I58" s="12">
        <v>1500</v>
      </c>
      <c r="J58" s="13"/>
      <c r="K58" s="20"/>
    </row>
    <row r="59" spans="1:12" ht="15.6" thickBot="1" x14ac:dyDescent="0.4">
      <c r="A59" s="1"/>
      <c r="B59" s="1"/>
      <c r="C59" s="1" t="s">
        <v>54</v>
      </c>
      <c r="D59" s="1"/>
      <c r="E59" s="18"/>
      <c r="F59" s="9">
        <v>0</v>
      </c>
      <c r="G59" s="10">
        <v>1192</v>
      </c>
      <c r="H59" s="37">
        <v>1192</v>
      </c>
      <c r="I59" s="9">
        <v>0</v>
      </c>
      <c r="J59" s="21"/>
    </row>
    <row r="60" spans="1:12" x14ac:dyDescent="0.3">
      <c r="A60" s="1"/>
      <c r="B60" s="1" t="s">
        <v>55</v>
      </c>
      <c r="C60" s="1"/>
      <c r="D60" s="1"/>
      <c r="E60" s="18"/>
      <c r="F60" s="31">
        <f>SUM(F56:F59)</f>
        <v>7320</v>
      </c>
      <c r="G60" s="31">
        <f>SUM(G56:G59)</f>
        <v>7104.07</v>
      </c>
      <c r="H60" s="31">
        <f>SUM(H56:H59)</f>
        <v>8492</v>
      </c>
      <c r="I60" s="31">
        <f>SUM(I56:I59)</f>
        <v>7300</v>
      </c>
    </row>
    <row r="61" spans="1:12" ht="28.95" customHeight="1" x14ac:dyDescent="0.3">
      <c r="A61" s="1"/>
      <c r="B61" s="1" t="s">
        <v>56</v>
      </c>
      <c r="C61" s="1"/>
      <c r="D61" s="1"/>
      <c r="E61" s="1"/>
      <c r="F61" s="31">
        <v>14000</v>
      </c>
      <c r="G61" s="31">
        <v>14329</v>
      </c>
      <c r="H61" s="31">
        <v>14329</v>
      </c>
      <c r="I61" s="31">
        <v>14300</v>
      </c>
    </row>
    <row r="62" spans="1:12" ht="28.95" customHeight="1" x14ac:dyDescent="0.3">
      <c r="A62" s="1"/>
      <c r="B62" s="1"/>
      <c r="D62" s="1"/>
      <c r="E62" s="1" t="s">
        <v>57</v>
      </c>
      <c r="F62" s="39">
        <f>SUM(F61,F60,F53,F47,F43,F42,F38,F18,F17)</f>
        <v>132915.94</v>
      </c>
      <c r="G62" s="39">
        <f>SUM(G61,G60,G53,G47,G43,G42,G38,G18,G17)</f>
        <v>104970.42</v>
      </c>
      <c r="H62" s="39">
        <f>SUM(H61,H60,H53,H47,H43,H42,H38,H18,H17)</f>
        <v>130479.34</v>
      </c>
      <c r="I62" s="39">
        <f>SUM(I61,I60,I53,I47,I43,I42,I38,I18,I17)</f>
        <v>130200.23999999999</v>
      </c>
      <c r="K62"/>
    </row>
    <row r="63" spans="1:12" x14ac:dyDescent="0.3">
      <c r="A63" s="1"/>
      <c r="B63" s="1" t="s">
        <v>58</v>
      </c>
      <c r="C63" s="1"/>
      <c r="D63" s="1"/>
      <c r="E63" s="1"/>
      <c r="K63"/>
    </row>
    <row r="64" spans="1:12" x14ac:dyDescent="0.3">
      <c r="A64" s="1"/>
      <c r="B64" s="1"/>
      <c r="C64" s="1" t="s">
        <v>59</v>
      </c>
      <c r="D64" s="1"/>
      <c r="E64" s="1"/>
      <c r="F64" s="31">
        <v>2800</v>
      </c>
      <c r="G64" s="31">
        <v>1034</v>
      </c>
      <c r="H64" s="31">
        <v>2000</v>
      </c>
      <c r="I64" s="31">
        <v>2800</v>
      </c>
    </row>
    <row r="65" spans="1:13" x14ac:dyDescent="0.3">
      <c r="A65" s="1"/>
      <c r="B65" s="1"/>
      <c r="C65" s="1" t="s">
        <v>60</v>
      </c>
      <c r="D65" s="1"/>
      <c r="E65" s="1"/>
    </row>
    <row r="66" spans="1:13" x14ac:dyDescent="0.3">
      <c r="A66" s="1"/>
      <c r="B66" s="1"/>
      <c r="C66" s="1"/>
      <c r="D66" s="1" t="s">
        <v>61</v>
      </c>
      <c r="E66" s="1"/>
      <c r="F66" s="12">
        <v>34548.639999999999</v>
      </c>
      <c r="G66" s="5">
        <v>34548.639999999999</v>
      </c>
      <c r="H66" s="5">
        <v>34548.639999999999</v>
      </c>
      <c r="I66" s="12">
        <v>36721.74</v>
      </c>
      <c r="J66" s="40"/>
    </row>
    <row r="67" spans="1:13" x14ac:dyDescent="0.3">
      <c r="A67" s="1"/>
      <c r="B67" s="1"/>
      <c r="C67" s="1"/>
      <c r="D67" s="1" t="s">
        <v>62</v>
      </c>
      <c r="E67" s="1"/>
      <c r="F67" s="5">
        <v>6000</v>
      </c>
      <c r="G67" s="8">
        <v>7210.19</v>
      </c>
      <c r="H67" s="12">
        <v>7210.19</v>
      </c>
      <c r="I67" s="8">
        <v>7000</v>
      </c>
      <c r="J67" s="13"/>
      <c r="K67" s="20"/>
      <c r="L67" s="100"/>
    </row>
    <row r="68" spans="1:13" x14ac:dyDescent="0.3">
      <c r="A68" s="1"/>
      <c r="B68" s="1"/>
      <c r="C68" s="1"/>
      <c r="D68" s="1" t="s">
        <v>63</v>
      </c>
      <c r="E68" s="1"/>
      <c r="F68" s="12">
        <v>4200</v>
      </c>
      <c r="G68" s="8">
        <v>4200</v>
      </c>
      <c r="H68" s="12">
        <v>4200</v>
      </c>
      <c r="I68" s="8">
        <v>4200</v>
      </c>
      <c r="J68" s="21"/>
    </row>
    <row r="69" spans="1:13" ht="15.6" thickBot="1" x14ac:dyDescent="0.4">
      <c r="A69" s="1"/>
      <c r="B69" s="1"/>
      <c r="C69" s="1"/>
      <c r="D69" s="1" t="s">
        <v>64</v>
      </c>
      <c r="E69" s="1"/>
      <c r="F69" s="30">
        <v>1500</v>
      </c>
      <c r="G69" s="37">
        <v>1500</v>
      </c>
      <c r="H69" s="37">
        <v>1500</v>
      </c>
      <c r="I69" s="9">
        <v>1500</v>
      </c>
    </row>
    <row r="70" spans="1:13" x14ac:dyDescent="0.3">
      <c r="A70" s="1"/>
      <c r="B70" s="1"/>
      <c r="C70" s="1" t="s">
        <v>65</v>
      </c>
      <c r="D70" s="1"/>
      <c r="E70" s="1"/>
      <c r="F70" s="31">
        <f>SUM(F66:F69)</f>
        <v>46248.639999999999</v>
      </c>
      <c r="G70" s="31">
        <f>SUM(G66:G69)</f>
        <v>47458.83</v>
      </c>
      <c r="H70" s="31">
        <f>SUM(H66:H69)</f>
        <v>47458.83</v>
      </c>
      <c r="I70" s="31">
        <f>SUM(I66:I69)</f>
        <v>49421.74</v>
      </c>
    </row>
    <row r="71" spans="1:13" ht="28.95" customHeight="1" x14ac:dyDescent="0.3">
      <c r="A71" s="1"/>
      <c r="B71" s="1"/>
      <c r="C71" s="1" t="s">
        <v>66</v>
      </c>
      <c r="D71" s="1"/>
      <c r="E71" s="1"/>
      <c r="F71" s="41">
        <v>54332.95</v>
      </c>
      <c r="G71" s="41">
        <v>55229.18</v>
      </c>
      <c r="H71" s="41">
        <v>55229.18</v>
      </c>
      <c r="I71" s="41">
        <v>65177.14</v>
      </c>
      <c r="J71" s="13"/>
      <c r="K71" s="20"/>
      <c r="L71" s="20"/>
      <c r="M71" s="36"/>
    </row>
    <row r="72" spans="1:13" x14ac:dyDescent="0.3">
      <c r="A72" s="1"/>
      <c r="B72" s="1"/>
      <c r="C72" s="1" t="s">
        <v>67</v>
      </c>
      <c r="D72" s="1"/>
      <c r="E72" s="1"/>
      <c r="F72" s="31">
        <v>0</v>
      </c>
      <c r="G72" s="31">
        <v>0</v>
      </c>
      <c r="H72" s="31">
        <v>0</v>
      </c>
      <c r="I72" s="31">
        <v>0</v>
      </c>
      <c r="J72" s="13"/>
    </row>
    <row r="73" spans="1:13" ht="15" thickBot="1" x14ac:dyDescent="0.35">
      <c r="A73" s="1"/>
      <c r="B73" s="1"/>
      <c r="C73" s="1" t="s">
        <v>68</v>
      </c>
      <c r="D73" s="1"/>
      <c r="E73" s="1"/>
      <c r="F73" s="42">
        <v>1300</v>
      </c>
      <c r="G73" s="19">
        <v>0</v>
      </c>
      <c r="H73" s="31">
        <v>1300</v>
      </c>
      <c r="I73" s="42">
        <v>1300</v>
      </c>
      <c r="J73" s="13"/>
    </row>
    <row r="74" spans="1:13" x14ac:dyDescent="0.3">
      <c r="A74" s="1"/>
      <c r="B74" s="1" t="s">
        <v>69</v>
      </c>
      <c r="C74" s="1"/>
      <c r="D74" s="1"/>
      <c r="E74" s="1"/>
      <c r="F74" s="39">
        <f>SUM(F70:F73,F64)</f>
        <v>104681.59</v>
      </c>
      <c r="G74" s="39">
        <f>SUM(G70:G73,G64)</f>
        <v>103722.01000000001</v>
      </c>
      <c r="H74" s="39">
        <f>SUM(H70:H73,H64)</f>
        <v>105988.01000000001</v>
      </c>
      <c r="I74" s="39">
        <f>SUM(I70:I73,I64)</f>
        <v>118698.88</v>
      </c>
    </row>
    <row r="75" spans="1:13" ht="28.95" customHeight="1" x14ac:dyDescent="0.3">
      <c r="A75" s="1"/>
      <c r="B75" s="1" t="s">
        <v>70</v>
      </c>
      <c r="C75" s="1"/>
      <c r="D75" s="1"/>
      <c r="E75" s="1"/>
    </row>
    <row r="76" spans="1:13" x14ac:dyDescent="0.3">
      <c r="A76" s="1"/>
      <c r="B76" s="1"/>
      <c r="C76" s="1" t="s">
        <v>71</v>
      </c>
      <c r="D76" s="1"/>
      <c r="E76" s="1"/>
      <c r="F76" s="12">
        <v>3000</v>
      </c>
      <c r="G76" s="8">
        <v>3083</v>
      </c>
      <c r="H76" s="8">
        <v>3000</v>
      </c>
      <c r="I76" s="12">
        <v>3000</v>
      </c>
      <c r="J76" s="13"/>
      <c r="K76" s="20"/>
    </row>
    <row r="77" spans="1:13" x14ac:dyDescent="0.3">
      <c r="A77" s="1"/>
      <c r="B77" s="1"/>
      <c r="C77" s="1" t="s">
        <v>72</v>
      </c>
      <c r="D77" s="1"/>
      <c r="E77" s="1"/>
    </row>
    <row r="78" spans="1:13" x14ac:dyDescent="0.3">
      <c r="A78" s="1"/>
      <c r="B78" s="1"/>
      <c r="C78" s="1"/>
      <c r="D78" s="1" t="s">
        <v>73</v>
      </c>
      <c r="E78" s="1"/>
      <c r="F78" s="12">
        <v>5000</v>
      </c>
      <c r="G78" s="5">
        <v>3812.51</v>
      </c>
      <c r="H78" s="5">
        <v>5000</v>
      </c>
      <c r="I78" s="12">
        <v>5000</v>
      </c>
      <c r="J78" s="13"/>
    </row>
    <row r="79" spans="1:13" x14ac:dyDescent="0.3">
      <c r="A79" s="1"/>
      <c r="B79" s="1"/>
      <c r="C79" s="1"/>
      <c r="D79" s="1" t="s">
        <v>74</v>
      </c>
      <c r="E79" s="1"/>
      <c r="F79" s="8">
        <v>10000</v>
      </c>
      <c r="G79" s="12">
        <v>5601</v>
      </c>
      <c r="H79" s="8">
        <v>10000</v>
      </c>
      <c r="I79" s="8">
        <v>10000</v>
      </c>
      <c r="J79" s="13"/>
      <c r="K79" s="20"/>
    </row>
    <row r="80" spans="1:13" x14ac:dyDescent="0.3">
      <c r="A80" s="1"/>
      <c r="B80" s="1"/>
      <c r="C80" s="1"/>
      <c r="D80" s="1" t="s">
        <v>75</v>
      </c>
      <c r="E80" s="1"/>
      <c r="F80" s="5">
        <v>3500</v>
      </c>
      <c r="G80" s="5">
        <v>2098.2800000000002</v>
      </c>
      <c r="H80" s="5">
        <v>3500</v>
      </c>
      <c r="I80" s="5">
        <v>3500</v>
      </c>
      <c r="J80" s="13"/>
    </row>
    <row r="81" spans="1:13" x14ac:dyDescent="0.3">
      <c r="A81" s="1"/>
      <c r="B81" s="1"/>
      <c r="C81" s="1"/>
      <c r="D81" s="1" t="s">
        <v>76</v>
      </c>
      <c r="E81" s="1"/>
      <c r="F81" s="5">
        <v>300</v>
      </c>
      <c r="G81" s="5">
        <v>0</v>
      </c>
      <c r="H81" s="5">
        <v>300</v>
      </c>
      <c r="I81" s="5">
        <v>300</v>
      </c>
    </row>
    <row r="82" spans="1:13" ht="15.6" thickBot="1" x14ac:dyDescent="0.4">
      <c r="A82" s="1"/>
      <c r="B82" s="1"/>
      <c r="C82" s="1"/>
      <c r="D82" s="1" t="s">
        <v>77</v>
      </c>
      <c r="E82" s="1"/>
      <c r="F82" s="25">
        <v>300</v>
      </c>
      <c r="G82" s="32">
        <v>0</v>
      </c>
      <c r="H82" s="32">
        <v>300</v>
      </c>
      <c r="I82" s="25">
        <v>300</v>
      </c>
    </row>
    <row r="83" spans="1:13" x14ac:dyDescent="0.3">
      <c r="A83" s="1"/>
      <c r="B83" s="1"/>
      <c r="C83" s="1" t="s">
        <v>78</v>
      </c>
      <c r="D83" s="1"/>
      <c r="E83" s="1"/>
      <c r="F83" s="43">
        <f>SUM(F76:F82)</f>
        <v>22100</v>
      </c>
      <c r="G83" s="43">
        <f>SUM(G76:G82)</f>
        <v>14594.79</v>
      </c>
      <c r="H83" s="43">
        <f>SUM(H76:H82)</f>
        <v>22100</v>
      </c>
      <c r="I83" s="43">
        <f>SUM(I76:I82)</f>
        <v>22100</v>
      </c>
    </row>
    <row r="84" spans="1:13" ht="28.95" customHeight="1" x14ac:dyDescent="0.3">
      <c r="A84" s="1"/>
      <c r="B84" s="1"/>
      <c r="C84" s="1" t="s">
        <v>79</v>
      </c>
      <c r="D84" s="1"/>
      <c r="E84" s="1"/>
    </row>
    <row r="85" spans="1:13" x14ac:dyDescent="0.3">
      <c r="A85" s="1"/>
      <c r="B85" s="1"/>
      <c r="C85" s="1"/>
      <c r="D85" s="1" t="s">
        <v>80</v>
      </c>
      <c r="E85" s="1"/>
      <c r="F85" s="44">
        <v>33928.080000000002</v>
      </c>
      <c r="G85" s="12">
        <v>30735.59</v>
      </c>
      <c r="H85" s="8">
        <v>33928.080000000002</v>
      </c>
      <c r="I85" s="45">
        <v>35000</v>
      </c>
      <c r="J85" s="81"/>
      <c r="K85" s="20"/>
      <c r="L85" s="46"/>
      <c r="M85" s="46"/>
    </row>
    <row r="86" spans="1:13" x14ac:dyDescent="0.3">
      <c r="A86" s="1"/>
      <c r="B86" s="1"/>
      <c r="C86" s="1"/>
      <c r="D86" s="1" t="s">
        <v>25</v>
      </c>
      <c r="E86" s="1"/>
      <c r="F86" s="44">
        <v>4600</v>
      </c>
      <c r="G86" s="8">
        <v>3720.96</v>
      </c>
      <c r="H86" s="8">
        <v>4600</v>
      </c>
      <c r="I86" s="45">
        <v>5500</v>
      </c>
      <c r="J86" s="81"/>
      <c r="K86" s="20"/>
      <c r="L86" s="46"/>
      <c r="M86" s="46"/>
    </row>
    <row r="87" spans="1:13" x14ac:dyDescent="0.3">
      <c r="A87" s="1"/>
      <c r="B87" s="1"/>
      <c r="C87" s="1"/>
      <c r="D87" s="1" t="s">
        <v>81</v>
      </c>
      <c r="E87" s="1"/>
      <c r="F87" s="44">
        <v>5000</v>
      </c>
      <c r="G87" s="8">
        <v>816</v>
      </c>
      <c r="H87" s="8">
        <v>5000</v>
      </c>
      <c r="I87" s="45">
        <v>5000</v>
      </c>
      <c r="J87" s="81"/>
      <c r="K87" s="20"/>
    </row>
    <row r="88" spans="1:13" x14ac:dyDescent="0.3">
      <c r="A88" s="1"/>
      <c r="B88" s="1"/>
      <c r="C88" s="1"/>
      <c r="D88" s="1" t="s">
        <v>82</v>
      </c>
      <c r="E88" s="1"/>
      <c r="F88" s="27">
        <v>60203</v>
      </c>
      <c r="G88" s="8">
        <v>44572</v>
      </c>
      <c r="H88" s="8">
        <v>60203</v>
      </c>
      <c r="I88" s="34">
        <v>62009.09</v>
      </c>
      <c r="J88" s="13"/>
      <c r="K88" s="13"/>
      <c r="L88" s="48"/>
      <c r="M88" s="48"/>
    </row>
    <row r="89" spans="1:13" x14ac:dyDescent="0.3">
      <c r="A89" s="1"/>
      <c r="B89" s="1"/>
      <c r="C89" s="1"/>
      <c r="D89" s="1" t="s">
        <v>83</v>
      </c>
      <c r="E89" s="1"/>
      <c r="F89" s="49"/>
      <c r="G89" s="8"/>
      <c r="H89" s="8"/>
      <c r="I89" s="49"/>
    </row>
    <row r="90" spans="1:13" x14ac:dyDescent="0.3">
      <c r="A90" s="1"/>
      <c r="B90" s="1"/>
      <c r="C90" s="1" t="s">
        <v>84</v>
      </c>
      <c r="D90" s="1"/>
      <c r="E90" s="1"/>
      <c r="F90" s="11">
        <f>SUM(F85:F89)</f>
        <v>103731.08</v>
      </c>
      <c r="G90" s="11">
        <f>SUM(G85:G89)</f>
        <v>79844.55</v>
      </c>
      <c r="H90" s="11">
        <f>SUM(H85:H89)</f>
        <v>103731.08</v>
      </c>
      <c r="I90" s="11">
        <f>SUM(I85:I89)</f>
        <v>107509.09</v>
      </c>
      <c r="J90" s="13"/>
      <c r="K90" s="50"/>
      <c r="L90" s="7"/>
      <c r="M90" s="7"/>
    </row>
    <row r="91" spans="1:13" ht="28.95" customHeight="1" x14ac:dyDescent="0.3">
      <c r="A91" s="1"/>
      <c r="B91" s="1"/>
      <c r="C91" s="1" t="s">
        <v>85</v>
      </c>
      <c r="D91" s="1"/>
      <c r="E91" s="1"/>
      <c r="F91" s="51">
        <v>500</v>
      </c>
      <c r="G91" s="58">
        <v>5873.44</v>
      </c>
      <c r="H91" s="58">
        <v>5873.44</v>
      </c>
      <c r="I91" s="109">
        <v>10000</v>
      </c>
      <c r="J91" s="13"/>
      <c r="K91" s="20"/>
      <c r="L91" s="54"/>
      <c r="M91" s="54"/>
    </row>
    <row r="92" spans="1:13" x14ac:dyDescent="0.3">
      <c r="A92" s="1"/>
      <c r="B92" s="1" t="s">
        <v>86</v>
      </c>
      <c r="C92" s="1"/>
      <c r="D92" s="1"/>
      <c r="E92" s="1"/>
      <c r="F92" s="31">
        <f>SUM(F83,F90,F91)</f>
        <v>126331.08</v>
      </c>
      <c r="G92" s="31">
        <f>SUM(G83,G90,G91)</f>
        <v>100312.78</v>
      </c>
      <c r="H92" s="31">
        <f>SUM(H83,H90,H91)</f>
        <v>131704.51999999999</v>
      </c>
      <c r="I92" s="31">
        <f>SUM(I83,I90,I91)</f>
        <v>139609.09</v>
      </c>
      <c r="L92" s="17"/>
    </row>
    <row r="93" spans="1:13" ht="28.95" customHeight="1" x14ac:dyDescent="0.3">
      <c r="A93" s="1"/>
      <c r="B93" s="1" t="s">
        <v>87</v>
      </c>
      <c r="C93" s="1"/>
      <c r="D93" s="1"/>
      <c r="E93" s="1"/>
      <c r="F93" s="41">
        <v>90000</v>
      </c>
      <c r="G93" s="41">
        <v>62570.080000000002</v>
      </c>
      <c r="H93" s="41">
        <v>90000</v>
      </c>
      <c r="I93" s="41">
        <v>90000</v>
      </c>
      <c r="J93" s="13"/>
    </row>
    <row r="94" spans="1:13" x14ac:dyDescent="0.3">
      <c r="A94" s="1"/>
      <c r="B94" s="1" t="s">
        <v>88</v>
      </c>
      <c r="C94" s="1"/>
      <c r="D94" s="1"/>
      <c r="E94" s="1"/>
    </row>
    <row r="95" spans="1:13" x14ac:dyDescent="0.3">
      <c r="A95" s="1"/>
      <c r="B95" s="1"/>
      <c r="C95" s="1" t="s">
        <v>89</v>
      </c>
      <c r="D95" s="1"/>
      <c r="E95" s="1"/>
      <c r="F95" s="5">
        <v>23000</v>
      </c>
      <c r="G95" s="12">
        <v>9602.81</v>
      </c>
      <c r="H95" s="5">
        <v>13200</v>
      </c>
      <c r="I95" s="5">
        <v>15000</v>
      </c>
    </row>
    <row r="96" spans="1:13" x14ac:dyDescent="0.3">
      <c r="A96" s="1"/>
      <c r="B96" s="1"/>
      <c r="C96" s="1" t="s">
        <v>90</v>
      </c>
      <c r="D96" s="1"/>
      <c r="E96" s="1"/>
      <c r="F96" s="12">
        <v>165</v>
      </c>
      <c r="G96" s="8">
        <v>165</v>
      </c>
      <c r="H96" s="5">
        <v>165</v>
      </c>
      <c r="I96" s="12">
        <v>165</v>
      </c>
    </row>
    <row r="97" spans="1:13" ht="15.6" thickBot="1" x14ac:dyDescent="0.4">
      <c r="A97" s="1"/>
      <c r="B97" s="1"/>
      <c r="C97" s="1" t="s">
        <v>91</v>
      </c>
      <c r="D97" s="1"/>
      <c r="E97" s="1"/>
      <c r="F97" s="55">
        <v>3600</v>
      </c>
      <c r="G97" s="10">
        <v>1800</v>
      </c>
      <c r="H97" s="32">
        <v>3600</v>
      </c>
      <c r="I97" s="55">
        <v>3600</v>
      </c>
    </row>
    <row r="98" spans="1:13" ht="15" x14ac:dyDescent="0.35">
      <c r="A98" s="1"/>
      <c r="B98" s="1"/>
      <c r="C98" s="1" t="s">
        <v>92</v>
      </c>
      <c r="D98" s="1"/>
      <c r="E98" s="1"/>
      <c r="F98" s="56"/>
      <c r="G98" s="32"/>
      <c r="H98" s="32"/>
      <c r="I98" s="56"/>
    </row>
    <row r="99" spans="1:13" x14ac:dyDescent="0.3">
      <c r="A99" s="1"/>
      <c r="B99" s="1" t="s">
        <v>93</v>
      </c>
      <c r="C99" s="1"/>
      <c r="D99" s="1"/>
      <c r="E99" s="1"/>
      <c r="F99" s="31">
        <f>SUM(F95:F97)</f>
        <v>26765</v>
      </c>
      <c r="G99" s="31">
        <f>SUM(G95:G97)</f>
        <v>11567.81</v>
      </c>
      <c r="H99" s="31">
        <f>SUM(H95:H97)</f>
        <v>16965</v>
      </c>
      <c r="I99" s="31">
        <f>SUM(I95:I97)</f>
        <v>18765</v>
      </c>
    </row>
    <row r="100" spans="1:13" ht="28.95" customHeight="1" x14ac:dyDescent="0.3">
      <c r="A100" s="1"/>
      <c r="B100" s="1" t="s">
        <v>94</v>
      </c>
      <c r="C100" s="1"/>
      <c r="D100" s="1"/>
      <c r="E100" s="1"/>
    </row>
    <row r="101" spans="1:13" x14ac:dyDescent="0.3">
      <c r="A101" s="1"/>
      <c r="B101" s="1"/>
      <c r="C101" s="1" t="s">
        <v>95</v>
      </c>
      <c r="D101" s="1"/>
      <c r="E101" s="1"/>
      <c r="F101" s="5">
        <v>25000</v>
      </c>
      <c r="G101" s="12">
        <v>9203.84</v>
      </c>
      <c r="H101" s="5">
        <v>13200</v>
      </c>
      <c r="I101" s="5">
        <v>15000</v>
      </c>
    </row>
    <row r="102" spans="1:13" x14ac:dyDescent="0.3">
      <c r="A102" s="1"/>
      <c r="B102" s="1"/>
      <c r="C102" s="1"/>
      <c r="D102" s="1" t="s">
        <v>96</v>
      </c>
      <c r="E102" s="1"/>
      <c r="F102" s="5">
        <v>300</v>
      </c>
      <c r="G102" s="12">
        <v>0</v>
      </c>
      <c r="H102" s="12">
        <v>300</v>
      </c>
      <c r="I102" s="5">
        <v>300</v>
      </c>
    </row>
    <row r="103" spans="1:13" ht="15" customHeight="1" x14ac:dyDescent="0.3">
      <c r="A103" s="1"/>
      <c r="B103" s="1"/>
      <c r="C103" s="1" t="s">
        <v>97</v>
      </c>
      <c r="D103" s="1"/>
      <c r="E103" s="1"/>
      <c r="F103" s="12">
        <v>2000</v>
      </c>
      <c r="G103" s="12">
        <v>0</v>
      </c>
      <c r="H103" s="12">
        <v>2000</v>
      </c>
      <c r="I103" s="12">
        <v>2000</v>
      </c>
      <c r="J103" s="13"/>
    </row>
    <row r="104" spans="1:13" ht="16.2" customHeight="1" x14ac:dyDescent="0.3">
      <c r="A104" s="1"/>
      <c r="B104" s="1"/>
      <c r="C104" s="1" t="s">
        <v>98</v>
      </c>
      <c r="D104" s="1"/>
      <c r="E104" s="1"/>
      <c r="F104" s="12">
        <v>2000</v>
      </c>
      <c r="G104" s="5">
        <v>0</v>
      </c>
      <c r="H104" s="5">
        <v>0</v>
      </c>
      <c r="I104" s="12"/>
      <c r="J104" s="13"/>
      <c r="L104" s="57"/>
    </row>
    <row r="105" spans="1:13" ht="15" x14ac:dyDescent="0.35">
      <c r="A105" s="1"/>
      <c r="B105" s="1"/>
      <c r="C105" s="1" t="s">
        <v>99</v>
      </c>
      <c r="D105" s="1"/>
      <c r="E105" s="1"/>
      <c r="F105" s="10">
        <v>0</v>
      </c>
      <c r="G105" s="32">
        <v>0</v>
      </c>
      <c r="H105" s="32">
        <v>0</v>
      </c>
      <c r="I105" s="32"/>
      <c r="J105" s="13"/>
      <c r="K105" s="20"/>
      <c r="L105" s="13"/>
      <c r="M105" s="20"/>
    </row>
    <row r="106" spans="1:13" x14ac:dyDescent="0.3">
      <c r="A106" s="1"/>
      <c r="B106" s="1"/>
      <c r="C106" s="1" t="s">
        <v>100</v>
      </c>
      <c r="D106" s="1"/>
      <c r="E106" s="1"/>
      <c r="F106" s="43">
        <f>SUM(F101:F105)</f>
        <v>29300</v>
      </c>
      <c r="G106" s="43">
        <f>SUM(G101:G105)</f>
        <v>9203.84</v>
      </c>
      <c r="H106" s="43">
        <f>SUM(H101:H105)</f>
        <v>15500</v>
      </c>
      <c r="I106" s="58">
        <f>SUM(I101:I105)</f>
        <v>17300</v>
      </c>
      <c r="J106" s="81"/>
      <c r="K106" s="20"/>
      <c r="L106" s="21"/>
      <c r="M106" s="36"/>
    </row>
    <row r="107" spans="1:13" x14ac:dyDescent="0.3">
      <c r="A107" s="1"/>
      <c r="B107" s="1"/>
      <c r="C107" s="1" t="s">
        <v>82</v>
      </c>
      <c r="D107" s="1"/>
      <c r="E107" s="1"/>
      <c r="I107" s="12"/>
      <c r="J107" s="81"/>
      <c r="K107" s="20"/>
      <c r="L107" s="21"/>
      <c r="M107" s="36"/>
    </row>
    <row r="108" spans="1:13" ht="14.55" customHeight="1" x14ac:dyDescent="0.3">
      <c r="A108" s="1"/>
      <c r="B108" s="1"/>
      <c r="C108" s="1"/>
      <c r="D108" s="1" t="s">
        <v>22</v>
      </c>
      <c r="E108" s="1"/>
      <c r="F108" s="8">
        <v>11170</v>
      </c>
      <c r="G108" s="8">
        <v>8000</v>
      </c>
      <c r="H108" s="8">
        <v>11170</v>
      </c>
      <c r="I108" s="12">
        <v>11505</v>
      </c>
      <c r="J108" s="81"/>
      <c r="K108" s="20"/>
      <c r="L108" s="21"/>
      <c r="M108" s="36"/>
    </row>
    <row r="109" spans="1:13" x14ac:dyDescent="0.3">
      <c r="A109" s="1"/>
      <c r="B109" s="1"/>
      <c r="C109" s="1"/>
      <c r="D109" s="1" t="s">
        <v>101</v>
      </c>
      <c r="E109" s="1"/>
      <c r="F109" s="8">
        <v>10550</v>
      </c>
      <c r="G109" s="8">
        <v>6290.09</v>
      </c>
      <c r="H109" s="8">
        <v>10240</v>
      </c>
      <c r="I109" s="12">
        <v>10866.5</v>
      </c>
      <c r="J109" s="13"/>
      <c r="K109" s="13"/>
      <c r="M109" s="59"/>
    </row>
    <row r="110" spans="1:13" x14ac:dyDescent="0.3">
      <c r="A110" s="1"/>
      <c r="B110" s="1"/>
      <c r="C110" s="1"/>
      <c r="D110" s="1" t="s">
        <v>102</v>
      </c>
      <c r="E110" s="1"/>
      <c r="F110" s="8">
        <v>10053</v>
      </c>
      <c r="G110" s="8">
        <v>7668</v>
      </c>
      <c r="H110" s="8">
        <v>10053</v>
      </c>
      <c r="I110" s="12">
        <v>10354.59</v>
      </c>
      <c r="J110" s="20"/>
      <c r="K110" s="20"/>
      <c r="L110" s="57"/>
      <c r="M110" s="57"/>
    </row>
    <row r="111" spans="1:13" x14ac:dyDescent="0.3">
      <c r="A111" s="1"/>
      <c r="B111" s="1"/>
      <c r="C111" s="1"/>
      <c r="D111" s="1" t="s">
        <v>103</v>
      </c>
      <c r="E111" s="1"/>
      <c r="F111" s="49">
        <v>240</v>
      </c>
      <c r="G111" s="8">
        <v>126</v>
      </c>
      <c r="H111" s="8">
        <v>240</v>
      </c>
      <c r="I111" s="49">
        <v>240</v>
      </c>
      <c r="M111" s="57"/>
    </row>
    <row r="112" spans="1:13" x14ac:dyDescent="0.3">
      <c r="A112" s="1"/>
      <c r="B112" s="1"/>
      <c r="C112" s="1" t="s">
        <v>104</v>
      </c>
      <c r="D112" s="1"/>
      <c r="E112" s="1"/>
      <c r="F112" s="43">
        <f>SUM(F108:F111)</f>
        <v>32013</v>
      </c>
      <c r="G112" s="43">
        <f>SUM(G108:G111)</f>
        <v>22084.09</v>
      </c>
      <c r="H112" s="43">
        <f>SUM(H108:H111)</f>
        <v>31703</v>
      </c>
      <c r="I112" s="43">
        <f>SUM(I108:I111)</f>
        <v>32966.089999999997</v>
      </c>
      <c r="J112" s="60"/>
      <c r="K112" s="61"/>
    </row>
    <row r="113" spans="1:16" ht="28.95" customHeight="1" x14ac:dyDescent="0.3">
      <c r="A113" s="1"/>
      <c r="B113" s="1" t="s">
        <v>105</v>
      </c>
      <c r="C113" s="1"/>
      <c r="D113" s="1"/>
      <c r="E113" s="1" t="s">
        <v>106</v>
      </c>
      <c r="F113" s="31">
        <f>SUM(F112,F106)</f>
        <v>61313</v>
      </c>
      <c r="G113" s="31">
        <f>SUM(G112,G106)</f>
        <v>31287.93</v>
      </c>
      <c r="H113" s="31">
        <f>SUM(H112,H106)</f>
        <v>47203</v>
      </c>
      <c r="I113" s="31">
        <f>SUM(I112,I106)</f>
        <v>50266.09</v>
      </c>
      <c r="J113" s="13"/>
    </row>
    <row r="114" spans="1:16" ht="28.95" customHeight="1" x14ac:dyDescent="0.3">
      <c r="A114" s="1"/>
      <c r="B114" s="1"/>
      <c r="C114" s="1"/>
      <c r="D114" s="1"/>
      <c r="E114" s="1" t="s">
        <v>107</v>
      </c>
      <c r="F114" s="39">
        <f>F92+F93+F113+F99</f>
        <v>304409.08</v>
      </c>
      <c r="G114" s="39">
        <f>G92+G93+G113+G99</f>
        <v>205738.59999999998</v>
      </c>
      <c r="H114" s="39">
        <f>H92+H93+H113+H99</f>
        <v>285872.52</v>
      </c>
      <c r="I114" s="39">
        <f>I92+I93+I113+I99</f>
        <v>298640.18</v>
      </c>
    </row>
    <row r="115" spans="1:16" ht="28.95" customHeight="1" x14ac:dyDescent="0.3">
      <c r="A115" s="1"/>
      <c r="B115" s="1" t="s">
        <v>108</v>
      </c>
      <c r="C115" s="1"/>
      <c r="D115" s="1"/>
      <c r="E115" s="1"/>
      <c r="F115" s="62">
        <v>7679</v>
      </c>
      <c r="G115" s="63">
        <v>7679</v>
      </c>
      <c r="H115" s="63">
        <v>7679</v>
      </c>
      <c r="I115" s="62">
        <v>7679</v>
      </c>
      <c r="J115" s="13"/>
      <c r="K115" s="20"/>
      <c r="L115" s="100"/>
      <c r="M115" s="57"/>
    </row>
    <row r="116" spans="1:16" ht="15" x14ac:dyDescent="0.35">
      <c r="A116" s="1"/>
      <c r="B116" s="1" t="s">
        <v>109</v>
      </c>
      <c r="C116" s="1"/>
      <c r="D116" s="1"/>
      <c r="E116" s="1"/>
      <c r="F116" s="37"/>
      <c r="G116" s="37"/>
      <c r="H116" s="37"/>
      <c r="I116" s="37"/>
    </row>
    <row r="117" spans="1:16" x14ac:dyDescent="0.3">
      <c r="A117" s="1"/>
      <c r="B117" s="1" t="s">
        <v>110</v>
      </c>
      <c r="C117" s="1"/>
      <c r="D117" s="1"/>
      <c r="E117" s="1"/>
      <c r="F117" s="43">
        <f>SUM(F116:F116)</f>
        <v>0</v>
      </c>
      <c r="G117" s="43">
        <f>SUM(G116:G116)</f>
        <v>0</v>
      </c>
      <c r="H117" s="43">
        <f>SUM(H116:H116)</f>
        <v>0</v>
      </c>
      <c r="I117" s="43">
        <f>SUM(I116:I116)</f>
        <v>0</v>
      </c>
    </row>
    <row r="118" spans="1:16" ht="28.95" customHeight="1" x14ac:dyDescent="0.3">
      <c r="A118" s="1"/>
      <c r="B118" s="1" t="s">
        <v>111</v>
      </c>
      <c r="C118" s="1"/>
      <c r="D118" s="1"/>
      <c r="E118" s="1"/>
    </row>
    <row r="119" spans="1:16" x14ac:dyDescent="0.3">
      <c r="A119" s="1"/>
      <c r="B119" s="1"/>
      <c r="C119" s="1" t="s">
        <v>112</v>
      </c>
      <c r="D119" s="1"/>
      <c r="E119" s="1"/>
      <c r="F119" s="5">
        <v>1400</v>
      </c>
      <c r="G119" s="5">
        <v>1540</v>
      </c>
      <c r="H119" s="5">
        <v>1540</v>
      </c>
      <c r="I119" s="5">
        <v>1540</v>
      </c>
      <c r="J119" s="13"/>
      <c r="K119" s="13"/>
      <c r="L119" s="100"/>
      <c r="M119" s="100"/>
      <c r="N119" s="100"/>
      <c r="O119" s="100"/>
      <c r="P119" s="100"/>
    </row>
    <row r="120" spans="1:16" ht="15" x14ac:dyDescent="0.35">
      <c r="A120" s="1"/>
      <c r="B120" s="1"/>
      <c r="C120" s="1" t="s">
        <v>113</v>
      </c>
      <c r="D120" s="1"/>
      <c r="E120" s="1"/>
      <c r="F120" s="32">
        <v>1200</v>
      </c>
      <c r="G120" s="32">
        <v>1340.36</v>
      </c>
      <c r="H120" s="32">
        <v>1500</v>
      </c>
      <c r="I120" s="32">
        <v>1500</v>
      </c>
      <c r="J120" s="13"/>
      <c r="K120" s="20"/>
    </row>
    <row r="121" spans="1:16" x14ac:dyDescent="0.3">
      <c r="A121" s="1"/>
      <c r="B121" s="1" t="s">
        <v>114</v>
      </c>
      <c r="C121" s="1"/>
      <c r="D121" s="1"/>
      <c r="E121" s="1"/>
      <c r="F121" s="31">
        <f>SUM(F119:F120)</f>
        <v>2600</v>
      </c>
      <c r="G121" s="31">
        <f t="shared" ref="G121:I121" si="1">SUM(G119:G120)</f>
        <v>2880.3599999999997</v>
      </c>
      <c r="H121" s="31">
        <f t="shared" si="1"/>
        <v>3040</v>
      </c>
      <c r="I121" s="31">
        <f t="shared" si="1"/>
        <v>3040</v>
      </c>
    </row>
    <row r="122" spans="1:16" x14ac:dyDescent="0.3">
      <c r="A122" s="1"/>
      <c r="B122" s="1" t="s">
        <v>115</v>
      </c>
      <c r="C122" s="1"/>
      <c r="D122" s="1"/>
      <c r="E122" s="1"/>
      <c r="F122" s="39">
        <f>F121+F117</f>
        <v>2600</v>
      </c>
      <c r="G122" s="39">
        <f>G121+G117</f>
        <v>2880.3599999999997</v>
      </c>
      <c r="H122" s="39">
        <f>H121+H117</f>
        <v>3040</v>
      </c>
      <c r="I122" s="39">
        <f>I121+I117</f>
        <v>3040</v>
      </c>
    </row>
    <row r="123" spans="1:16" ht="28.95" customHeight="1" x14ac:dyDescent="0.3">
      <c r="A123" s="1"/>
      <c r="B123" s="1" t="s">
        <v>116</v>
      </c>
      <c r="C123" s="1"/>
      <c r="D123" s="1"/>
      <c r="E123" s="1"/>
      <c r="F123" s="31"/>
      <c r="I123" s="31"/>
      <c r="J123" s="13"/>
    </row>
    <row r="124" spans="1:16" ht="15" customHeight="1" x14ac:dyDescent="0.3">
      <c r="A124" s="1"/>
      <c r="B124" s="1"/>
      <c r="C124" s="1" t="s">
        <v>117</v>
      </c>
      <c r="D124" s="1"/>
      <c r="E124" s="1"/>
      <c r="F124" s="27">
        <v>37000</v>
      </c>
      <c r="G124" s="23">
        <v>48305.5</v>
      </c>
      <c r="H124" s="23">
        <v>48305.5</v>
      </c>
      <c r="I124" s="47">
        <v>40752</v>
      </c>
      <c r="J124" s="24" t="s">
        <v>118</v>
      </c>
      <c r="K124" s="4"/>
      <c r="L124" s="28"/>
    </row>
    <row r="125" spans="1:16" ht="15" customHeight="1" x14ac:dyDescent="0.3">
      <c r="A125" s="1"/>
      <c r="B125" s="1"/>
      <c r="C125" s="1" t="s">
        <v>119</v>
      </c>
      <c r="D125" s="1"/>
      <c r="E125" s="1"/>
      <c r="F125" s="27"/>
      <c r="H125" s="12"/>
      <c r="I125" s="47">
        <v>19478</v>
      </c>
      <c r="J125" s="13"/>
      <c r="K125" s="20"/>
    </row>
    <row r="126" spans="1:16" ht="15" customHeight="1" x14ac:dyDescent="0.3">
      <c r="A126" s="1"/>
      <c r="B126" s="1"/>
      <c r="C126" s="1" t="s">
        <v>120</v>
      </c>
      <c r="D126" s="1"/>
      <c r="E126" s="1"/>
      <c r="F126" s="27">
        <v>10000</v>
      </c>
      <c r="G126" s="5">
        <v>0</v>
      </c>
      <c r="H126" s="12"/>
      <c r="I126" s="34"/>
      <c r="J126" s="21"/>
    </row>
    <row r="127" spans="1:16" ht="18" customHeight="1" x14ac:dyDescent="0.3">
      <c r="A127" s="1"/>
      <c r="B127" s="1"/>
      <c r="C127" s="1" t="s">
        <v>121</v>
      </c>
      <c r="D127" s="1"/>
      <c r="E127" s="1"/>
      <c r="F127" s="27">
        <v>5000</v>
      </c>
      <c r="G127" s="5">
        <v>0</v>
      </c>
      <c r="H127" s="12"/>
      <c r="I127" s="47">
        <v>2526</v>
      </c>
      <c r="J127" s="24" t="s">
        <v>122</v>
      </c>
      <c r="K127" s="4"/>
      <c r="L127" s="28"/>
    </row>
    <row r="128" spans="1:16" x14ac:dyDescent="0.3">
      <c r="A128" s="1"/>
      <c r="B128" s="1" t="s">
        <v>123</v>
      </c>
      <c r="C128" s="1"/>
      <c r="D128" s="1"/>
      <c r="E128" s="1"/>
      <c r="F128" s="63">
        <f>SUM(F124:F127)</f>
        <v>52000</v>
      </c>
      <c r="G128" s="63">
        <f>SUM(G124:G127)</f>
        <v>48305.5</v>
      </c>
      <c r="H128" s="63">
        <f>SUM(H124:H127)</f>
        <v>48305.5</v>
      </c>
      <c r="I128" s="63">
        <f>SUM(I124:I127)</f>
        <v>62756</v>
      </c>
      <c r="J128" s="64"/>
    </row>
    <row r="129" spans="1:13" ht="16.2" customHeight="1" x14ac:dyDescent="0.3">
      <c r="A129" s="1"/>
      <c r="B129" s="1"/>
      <c r="C129" s="1"/>
      <c r="D129" s="1"/>
      <c r="E129" s="1"/>
      <c r="F129" s="39"/>
      <c r="G129" s="39"/>
      <c r="H129" s="39"/>
      <c r="I129" s="39"/>
    </row>
    <row r="130" spans="1:13" ht="16.2" customHeight="1" x14ac:dyDescent="0.3">
      <c r="A130" s="1"/>
      <c r="B130" s="1" t="s">
        <v>124</v>
      </c>
      <c r="C130" s="1"/>
      <c r="D130" s="1"/>
      <c r="E130" s="1"/>
      <c r="F130" s="19">
        <v>23521.73</v>
      </c>
      <c r="G130" s="41">
        <v>0</v>
      </c>
      <c r="H130" s="41">
        <v>23521.73</v>
      </c>
      <c r="I130" s="41">
        <v>43741</v>
      </c>
      <c r="J130" s="24" t="s">
        <v>125</v>
      </c>
      <c r="K130" s="4"/>
      <c r="L130" s="28"/>
      <c r="M130" s="28"/>
    </row>
    <row r="131" spans="1:13" ht="28.95" customHeight="1" x14ac:dyDescent="0.3">
      <c r="A131" s="1"/>
      <c r="B131" s="1"/>
      <c r="C131" s="1" t="s">
        <v>126</v>
      </c>
      <c r="D131" s="1"/>
      <c r="E131" s="1"/>
      <c r="F131" s="41">
        <v>1000</v>
      </c>
      <c r="G131" s="19">
        <v>0</v>
      </c>
      <c r="H131" s="41">
        <v>957</v>
      </c>
      <c r="I131" s="41">
        <v>1000</v>
      </c>
      <c r="J131" s="24" t="s">
        <v>127</v>
      </c>
      <c r="K131" s="4"/>
      <c r="L131" s="28"/>
      <c r="M131" s="28"/>
    </row>
    <row r="132" spans="1:13" x14ac:dyDescent="0.3">
      <c r="A132" s="1"/>
      <c r="B132" s="1"/>
      <c r="C132" s="1" t="s">
        <v>128</v>
      </c>
      <c r="D132" s="1"/>
      <c r="E132" s="1"/>
      <c r="G132" s="12"/>
      <c r="H132" s="12"/>
      <c r="J132" s="24"/>
      <c r="K132" s="4"/>
      <c r="L132" s="28"/>
      <c r="M132" s="28"/>
    </row>
    <row r="133" spans="1:13" ht="15" thickBot="1" x14ac:dyDescent="0.35">
      <c r="A133" s="1"/>
      <c r="B133" s="1"/>
      <c r="C133" s="1"/>
      <c r="D133" s="1" t="s">
        <v>129</v>
      </c>
      <c r="E133" s="1"/>
      <c r="F133" s="30">
        <v>4000</v>
      </c>
      <c r="G133" s="30">
        <v>3247.15</v>
      </c>
      <c r="H133" s="30">
        <v>3247.15</v>
      </c>
      <c r="I133" s="30">
        <v>4000</v>
      </c>
      <c r="J133" s="24" t="s">
        <v>217</v>
      </c>
      <c r="K133" s="4"/>
      <c r="L133" s="28"/>
      <c r="M133" s="28"/>
    </row>
    <row r="134" spans="1:13" x14ac:dyDescent="0.3">
      <c r="A134" s="1"/>
      <c r="B134" s="1"/>
      <c r="C134" s="1" t="s">
        <v>130</v>
      </c>
      <c r="D134" s="1"/>
      <c r="E134" s="1"/>
      <c r="F134" s="31">
        <f>SUM(F132:F133)</f>
        <v>4000</v>
      </c>
      <c r="G134" s="31">
        <f t="shared" ref="G134:I134" si="2">SUM(G132:G133)</f>
        <v>3247.15</v>
      </c>
      <c r="H134" s="31">
        <f t="shared" si="2"/>
        <v>3247.15</v>
      </c>
      <c r="I134" s="31">
        <f t="shared" si="2"/>
        <v>4000</v>
      </c>
    </row>
    <row r="135" spans="1:13" ht="23.7" customHeight="1" x14ac:dyDescent="0.3">
      <c r="A135" s="1"/>
      <c r="B135" s="1"/>
      <c r="C135" s="1" t="s">
        <v>131</v>
      </c>
      <c r="D135" s="1"/>
      <c r="E135" s="1"/>
      <c r="F135" s="31">
        <v>30.7</v>
      </c>
      <c r="G135" s="19">
        <v>1461.04</v>
      </c>
      <c r="H135" s="31">
        <v>1461.04</v>
      </c>
      <c r="I135" s="31">
        <v>1500</v>
      </c>
    </row>
    <row r="136" spans="1:13" ht="19.2" customHeight="1" thickBot="1" x14ac:dyDescent="0.35">
      <c r="A136" s="1"/>
      <c r="B136" s="1"/>
      <c r="C136" s="1" t="s">
        <v>132</v>
      </c>
      <c r="D136" s="1"/>
      <c r="E136" s="1"/>
      <c r="F136" s="65">
        <v>50000</v>
      </c>
      <c r="G136" s="19">
        <v>53765.78</v>
      </c>
      <c r="H136" s="41">
        <v>53765.78</v>
      </c>
      <c r="I136" s="65">
        <v>55000</v>
      </c>
      <c r="J136" s="21"/>
    </row>
    <row r="137" spans="1:13" ht="15" thickBot="1" x14ac:dyDescent="0.35">
      <c r="A137" s="1"/>
      <c r="B137" s="1"/>
      <c r="C137" s="1"/>
      <c r="D137" s="1"/>
      <c r="E137" s="1"/>
      <c r="F137" s="66"/>
      <c r="G137" s="63"/>
      <c r="H137" s="63"/>
      <c r="I137" s="66"/>
    </row>
    <row r="138" spans="1:13" x14ac:dyDescent="0.3">
      <c r="A138" s="1"/>
      <c r="B138" s="1" t="s">
        <v>133</v>
      </c>
      <c r="C138" s="1"/>
      <c r="D138" s="1"/>
      <c r="E138" s="1"/>
      <c r="F138" s="66">
        <v>79052.429999999993</v>
      </c>
      <c r="G138" s="66">
        <f>G130+G131+G134+G135+G136</f>
        <v>58473.97</v>
      </c>
      <c r="H138" s="66">
        <f>H130+H131+H134+H135+H136</f>
        <v>82952.7</v>
      </c>
      <c r="I138" s="66">
        <f>I130+I131+I134+I135+I136</f>
        <v>105241</v>
      </c>
    </row>
    <row r="139" spans="1:13" ht="28.95" customHeight="1" x14ac:dyDescent="0.3">
      <c r="A139" s="1"/>
      <c r="B139" s="1" t="s">
        <v>134</v>
      </c>
      <c r="C139" s="67"/>
      <c r="D139" s="67"/>
      <c r="E139" s="67"/>
      <c r="F139" s="68">
        <f>F62+F74+F114+F115+F122+F128+F138</f>
        <v>683338.04</v>
      </c>
      <c r="G139" s="68">
        <f>G62+G74+G114+G115+G122+G128+G138</f>
        <v>531769.86</v>
      </c>
      <c r="H139" s="68">
        <f>H62+H74+H114+H115+H122+H128+H138</f>
        <v>664317.06999999995</v>
      </c>
      <c r="I139" s="68">
        <f>I62+I74+I114+I115+I122+I128+I138</f>
        <v>726255.3</v>
      </c>
    </row>
    <row r="140" spans="1:13" s="38" customFormat="1" ht="28.95" customHeight="1" x14ac:dyDescent="0.3">
      <c r="A140" s="67"/>
      <c r="B140" s="67"/>
      <c r="F140" s="69"/>
      <c r="G140" s="5"/>
      <c r="H140" s="23" t="s">
        <v>135</v>
      </c>
      <c r="I140" s="53">
        <f>[1]Revenue!H73</f>
        <v>661399.93999999994</v>
      </c>
      <c r="J140" s="21"/>
    </row>
    <row r="141" spans="1:13" x14ac:dyDescent="0.3">
      <c r="B141" s="108"/>
      <c r="C141" s="108"/>
      <c r="D141" s="108"/>
      <c r="F141" s="8"/>
      <c r="H141" s="23" t="s">
        <v>136</v>
      </c>
      <c r="I141" s="23">
        <f>I139-I140</f>
        <v>64855.360000000102</v>
      </c>
    </row>
    <row r="142" spans="1:13" ht="14.4" customHeight="1" x14ac:dyDescent="0.3"/>
    <row r="143" spans="1:13" ht="15.6" thickBot="1" x14ac:dyDescent="0.4">
      <c r="B143" s="70"/>
      <c r="C143" s="70"/>
      <c r="D143" s="70" t="s">
        <v>137</v>
      </c>
      <c r="E143" s="70"/>
      <c r="F143" s="23"/>
      <c r="G143" s="32"/>
    </row>
    <row r="144" spans="1:13" ht="14.7" customHeight="1" x14ac:dyDescent="0.3">
      <c r="B144" s="70"/>
      <c r="C144" s="71" t="s">
        <v>138</v>
      </c>
      <c r="D144" s="72">
        <f>SUM(D145:D150)</f>
        <v>274564.69000000006</v>
      </c>
      <c r="E144" s="70"/>
      <c r="F144" s="72"/>
      <c r="G144" s="58"/>
      <c r="H144" s="73"/>
      <c r="I144" s="74"/>
    </row>
    <row r="145" spans="2:7" x14ac:dyDescent="0.3">
      <c r="B145" s="111"/>
      <c r="C145" s="75" t="s">
        <v>139</v>
      </c>
      <c r="D145" s="76">
        <v>40713.31</v>
      </c>
      <c r="E145" s="70"/>
      <c r="F145" s="23"/>
      <c r="G145" s="12"/>
    </row>
    <row r="146" spans="2:7" x14ac:dyDescent="0.3">
      <c r="B146" s="70"/>
      <c r="C146" s="75" t="s">
        <v>140</v>
      </c>
      <c r="D146" s="76">
        <v>61163.57</v>
      </c>
      <c r="E146" s="70"/>
      <c r="F146" s="23"/>
      <c r="G146" s="12"/>
    </row>
    <row r="147" spans="2:7" x14ac:dyDescent="0.3">
      <c r="B147" s="70"/>
      <c r="C147" s="77"/>
      <c r="D147" s="76"/>
      <c r="E147" s="70"/>
      <c r="F147" s="23"/>
      <c r="G147" s="12"/>
    </row>
    <row r="148" spans="2:7" x14ac:dyDescent="0.3">
      <c r="B148" s="70"/>
      <c r="C148" s="77" t="s">
        <v>141</v>
      </c>
      <c r="D148" s="76">
        <v>67847.33</v>
      </c>
      <c r="E148" s="70"/>
      <c r="F148" s="23"/>
      <c r="G148" s="12"/>
    </row>
    <row r="149" spans="2:7" x14ac:dyDescent="0.3">
      <c r="B149" s="70"/>
      <c r="C149" s="77" t="s">
        <v>142</v>
      </c>
      <c r="D149" s="76">
        <v>27072.6</v>
      </c>
      <c r="E149" s="70"/>
      <c r="F149" s="23"/>
      <c r="G149" s="12"/>
    </row>
    <row r="150" spans="2:7" ht="15" thickBot="1" x14ac:dyDescent="0.35">
      <c r="B150" s="70"/>
      <c r="C150" s="78" t="s">
        <v>143</v>
      </c>
      <c r="D150" s="79">
        <v>77767.88</v>
      </c>
      <c r="E150" s="70"/>
      <c r="F150" s="23"/>
      <c r="G150" s="12"/>
    </row>
    <row r="151" spans="2:7" x14ac:dyDescent="0.3">
      <c r="B151" s="70"/>
      <c r="C151" s="70"/>
      <c r="D151" s="70"/>
      <c r="E151" s="70"/>
      <c r="F151" s="23"/>
      <c r="G151" s="12"/>
    </row>
    <row r="152" spans="2:7" x14ac:dyDescent="0.3">
      <c r="B152" s="70"/>
      <c r="C152" s="70"/>
      <c r="D152" s="70"/>
      <c r="E152" s="70"/>
      <c r="F152" s="23"/>
      <c r="G152" s="12"/>
    </row>
    <row r="153" spans="2:7" x14ac:dyDescent="0.3">
      <c r="D153" s="80"/>
    </row>
    <row r="154" spans="2:7" x14ac:dyDescent="0.3">
      <c r="D154" s="5"/>
    </row>
  </sheetData>
  <mergeCells count="2">
    <mergeCell ref="J85:J87"/>
    <mergeCell ref="J106:J108"/>
  </mergeCells>
  <printOptions headings="1" gridLines="1"/>
  <pageMargins left="0.7" right="0.7" top="0.75" bottom="0.75" header="0.3" footer="0.3"/>
  <pageSetup paperSize="5" fitToHeight="0" orientation="landscape" cellComments="asDisplayed" r:id="rId1"/>
  <headerFooter>
    <oddHeader xml:space="preserve">&amp;L&amp;"Arial,Regular"&amp;9 11:40 AM
 10/16/14
 Cash Basis&amp;C&amp;"Arial,Regular"&amp;12 TOWN OF MAZOMANIE
&amp;14 2015 proposed Budget 
</oddHeader>
    <oddFooter>&amp;R&amp;"Arial,Regular"&amp;9 Page &amp;P of &amp;N</oddFooter>
  </headerFooter>
  <rowBreaks count="5" manualBreakCount="5">
    <brk id="26" max="16383" man="1"/>
    <brk id="47" max="16383" man="1"/>
    <brk id="74" max="16383" man="1"/>
    <brk id="99" max="16383" man="1"/>
    <brk id="12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Revenue</vt:lpstr>
      <vt:lpstr>Expense</vt:lpstr>
      <vt:lpstr>Expense!Print_Area</vt:lpstr>
      <vt:lpstr>Revenue!Print_Area</vt:lpstr>
      <vt:lpstr>Expense!Print_Titles</vt:lpstr>
      <vt:lpstr>Revenue!Print_Titles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Courtney Beuthin</dc:creator>
  <cp:lastModifiedBy>Courtney Beuthin</cp:lastModifiedBy>
  <dcterms:created xsi:type="dcterms:W3CDTF">2026-10-20T19:29:47Z</dcterms:created>
  <dcterms:modified xsi:type="dcterms:W3CDTF">2026-10-20T19:39:02Z</dcterms:modified>
</cp:coreProperties>
</file>